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T:\M 2017\M17-033 Úpa, Trutnov, oprava LB\DSJ\AKTUALIZACE_2020\1_119160012_OPEN-DWG-DOC-XLS-XC4\"/>
    </mc:Choice>
  </mc:AlternateContent>
  <xr:revisionPtr revIDLastSave="0" documentId="8_{63654997-DFF3-4077-806A-2AFADF1BD1DD}" xr6:coauthVersionLast="45" xr6:coauthVersionMax="45" xr10:uidLastSave="{00000000-0000-0000-0000-000000000000}"/>
  <bookViews>
    <workbookView xWindow="-120" yWindow="-120" windowWidth="29040" windowHeight="15840" tabRatio="767" xr2:uid="{00000000-000D-0000-FFFF-FFFF00000000}"/>
  </bookViews>
  <sheets>
    <sheet name="Rekapitulace stavby" sheetId="1" r:id="rId1"/>
    <sheet name="1 - Oprava LB ř. km 49,25..." sheetId="2" r:id="rId2"/>
    <sheet name="1.1 - Náhradní výsadba bř..." sheetId="3" r:id="rId3"/>
    <sheet name="1.1.1 - Péče o vysazené p..." sheetId="4" r:id="rId4"/>
    <sheet name="1.1.2 - Péče o vysazené p..." sheetId="5" r:id="rId5"/>
    <sheet name="1.1.3 - Péče o vysazené p..." sheetId="6" r:id="rId6"/>
    <sheet name="1.1.4 - Péče o vysazené p..." sheetId="7" r:id="rId7"/>
    <sheet name="1.1.5 - Péče o vysazené p..." sheetId="8" r:id="rId8"/>
    <sheet name="2 - VON Vedlejší a ostatn..." sheetId="9" r:id="rId9"/>
  </sheets>
  <definedNames>
    <definedName name="_xlnm._FilterDatabase" localSheetId="1" hidden="1">'1 - Oprava LB ř. km 49,25...'!$C$124:$K$333</definedName>
    <definedName name="_xlnm._FilterDatabase" localSheetId="2" hidden="1">'1.1 - Náhradní výsadba bř...'!$C$122:$K$165</definedName>
    <definedName name="_xlnm._FilterDatabase" localSheetId="3" hidden="1">'1.1.1 - Péče o vysazené p...'!$C$126:$K$154</definedName>
    <definedName name="_xlnm._FilterDatabase" localSheetId="4" hidden="1">'1.1.2 - Péče o vysazené p...'!$C$126:$K$151</definedName>
    <definedName name="_xlnm._FilterDatabase" localSheetId="5" hidden="1">'1.1.3 - Péče o vysazené p...'!$C$125:$K$138</definedName>
    <definedName name="_xlnm._FilterDatabase" localSheetId="6" hidden="1">'1.1.4 - Péče o vysazené p...'!$C$125:$K$138</definedName>
    <definedName name="_xlnm._FilterDatabase" localSheetId="7" hidden="1">'1.1.5 - Péče o vysazené p...'!$C$125:$K$144</definedName>
    <definedName name="_xlnm._FilterDatabase" localSheetId="8" hidden="1">'2 - VON Vedlejší a ostatn...'!$C$122:$K$207</definedName>
    <definedName name="_xlnm.Print_Titles" localSheetId="1">'1 - Oprava LB ř. km 49,25...'!$124:$124</definedName>
    <definedName name="_xlnm.Print_Titles" localSheetId="2">'1.1 - Náhradní výsadba bř...'!$122:$122</definedName>
    <definedName name="_xlnm.Print_Titles" localSheetId="3">'1.1.1 - Péče o vysazené p...'!$126:$126</definedName>
    <definedName name="_xlnm.Print_Titles" localSheetId="4">'1.1.2 - Péče o vysazené p...'!$126:$126</definedName>
    <definedName name="_xlnm.Print_Titles" localSheetId="5">'1.1.3 - Péče o vysazené p...'!$125:$125</definedName>
    <definedName name="_xlnm.Print_Titles" localSheetId="6">'1.1.4 - Péče o vysazené p...'!$125:$125</definedName>
    <definedName name="_xlnm.Print_Titles" localSheetId="7">'1.1.5 - Péče o vysazené p...'!$125:$125</definedName>
    <definedName name="_xlnm.Print_Titles" localSheetId="8">'2 - VON Vedlejší a ostatn...'!$122:$122</definedName>
    <definedName name="_xlnm.Print_Titles" localSheetId="0">'Rekapitulace stavby'!$92:$92</definedName>
    <definedName name="_xlnm.Print_Area" localSheetId="1">'1 - Oprava LB ř. km 49,25...'!$C$4:$J$76,'1 - Oprava LB ř. km 49,25...'!$C$82:$J$106,'1 - Oprava LB ř. km 49,25...'!$C$112:$K$333</definedName>
    <definedName name="_xlnm.Print_Area" localSheetId="2">'1.1 - Náhradní výsadba bř...'!$C$4:$J$76,'1.1 - Náhradní výsadba bř...'!$C$82:$J$102,'1.1 - Náhradní výsadba bř...'!$C$108:$K$165</definedName>
    <definedName name="_xlnm.Print_Area" localSheetId="3">'1.1.1 - Péče o vysazené p...'!$C$4:$J$76,'1.1.1 - Péče o vysazené p...'!$C$82:$J$104,'1.1.1 - Péče o vysazené p...'!$C$110:$K$154</definedName>
    <definedName name="_xlnm.Print_Area" localSheetId="4">'1.1.2 - Péče o vysazené p...'!$C$4:$J$76,'1.1.2 - Péče o vysazené p...'!$C$82:$J$104,'1.1.2 - Péče o vysazené p...'!$C$110:$K$151</definedName>
    <definedName name="_xlnm.Print_Area" localSheetId="5">'1.1.3 - Péče o vysazené p...'!$C$4:$J$76,'1.1.3 - Péče o vysazené p...'!$C$82:$J$103,'1.1.3 - Péče o vysazené p...'!$C$109:$K$138</definedName>
    <definedName name="_xlnm.Print_Area" localSheetId="6">'1.1.4 - Péče o vysazené p...'!$C$4:$J$76,'1.1.4 - Péče o vysazené p...'!$C$82:$J$103,'1.1.4 - Péče o vysazené p...'!$C$109:$K$138</definedName>
    <definedName name="_xlnm.Print_Area" localSheetId="7">'1.1.5 - Péče o vysazené p...'!$C$4:$J$76,'1.1.5 - Péče o vysazené p...'!$C$82:$J$103,'1.1.5 - Péče o vysazené p...'!$C$109:$K$144</definedName>
    <definedName name="_xlnm.Print_Area" localSheetId="8">'2 - VON Vedlejší a ostatn...'!$C$4:$J$76,'2 - VON Vedlejší a ostatn...'!$C$82:$J$104,'2 - VON Vedlejší a ostatn...'!$C$110:$K$207</definedName>
    <definedName name="_xlnm.Print_Area" localSheetId="0">'Rekapitulace stavby'!$D$4:$AO$76,'Rekapitulace stavby'!$C$82:$AQ$105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4" i="1"/>
  <c r="J35" i="9"/>
  <c r="AX104" i="1"/>
  <c r="BI199" i="9"/>
  <c r="BH199" i="9"/>
  <c r="BG199" i="9"/>
  <c r="BF199" i="9"/>
  <c r="T199" i="9"/>
  <c r="R199" i="9"/>
  <c r="P199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3" i="9"/>
  <c r="BH183" i="9"/>
  <c r="BG183" i="9"/>
  <c r="BF183" i="9"/>
  <c r="T183" i="9"/>
  <c r="R183" i="9"/>
  <c r="P183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1" i="9"/>
  <c r="BH171" i="9"/>
  <c r="BG171" i="9"/>
  <c r="BF171" i="9"/>
  <c r="T171" i="9"/>
  <c r="R171" i="9"/>
  <c r="P171" i="9"/>
  <c r="BI166" i="9"/>
  <c r="BH166" i="9"/>
  <c r="BG166" i="9"/>
  <c r="BF166" i="9"/>
  <c r="T166" i="9"/>
  <c r="R166" i="9"/>
  <c r="P166" i="9"/>
  <c r="BI161" i="9"/>
  <c r="BH161" i="9"/>
  <c r="BG161" i="9"/>
  <c r="BF161" i="9"/>
  <c r="T161" i="9"/>
  <c r="R161" i="9"/>
  <c r="P161" i="9"/>
  <c r="BI156" i="9"/>
  <c r="BH156" i="9"/>
  <c r="BG156" i="9"/>
  <c r="BF156" i="9"/>
  <c r="T156" i="9"/>
  <c r="R156" i="9"/>
  <c r="P156" i="9"/>
  <c r="BI149" i="9"/>
  <c r="BH149" i="9"/>
  <c r="BG149" i="9"/>
  <c r="BF149" i="9"/>
  <c r="T149" i="9"/>
  <c r="T130" i="9" s="1"/>
  <c r="R149" i="9"/>
  <c r="P149" i="9"/>
  <c r="BI131" i="9"/>
  <c r="BH131" i="9"/>
  <c r="BG131" i="9"/>
  <c r="BF131" i="9"/>
  <c r="T131" i="9"/>
  <c r="R131" i="9"/>
  <c r="R130" i="9" s="1"/>
  <c r="P131" i="9"/>
  <c r="P130" i="9" s="1"/>
  <c r="BI126" i="9"/>
  <c r="BH126" i="9"/>
  <c r="BG126" i="9"/>
  <c r="BF126" i="9"/>
  <c r="T126" i="9"/>
  <c r="T125" i="9" s="1"/>
  <c r="T124" i="9" s="1"/>
  <c r="R126" i="9"/>
  <c r="R125" i="9" s="1"/>
  <c r="R124" i="9" s="1"/>
  <c r="P126" i="9"/>
  <c r="P125" i="9"/>
  <c r="P124" i="9" s="1"/>
  <c r="J120" i="9"/>
  <c r="J119" i="9"/>
  <c r="F119" i="9"/>
  <c r="F117" i="9"/>
  <c r="E115" i="9"/>
  <c r="J92" i="9"/>
  <c r="J91" i="9"/>
  <c r="F91" i="9"/>
  <c r="F89" i="9"/>
  <c r="E87" i="9"/>
  <c r="J18" i="9"/>
  <c r="E18" i="9"/>
  <c r="F120" i="9"/>
  <c r="J17" i="9"/>
  <c r="J12" i="9"/>
  <c r="J117" i="9" s="1"/>
  <c r="E7" i="9"/>
  <c r="E113" i="9" s="1"/>
  <c r="J41" i="8"/>
  <c r="J40" i="8"/>
  <c r="AY103" i="1"/>
  <c r="J39" i="8"/>
  <c r="AX103" i="1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J123" i="8"/>
  <c r="J122" i="8"/>
  <c r="F122" i="8"/>
  <c r="F120" i="8"/>
  <c r="E118" i="8"/>
  <c r="J96" i="8"/>
  <c r="J95" i="8"/>
  <c r="F95" i="8"/>
  <c r="F93" i="8"/>
  <c r="E91" i="8"/>
  <c r="J22" i="8"/>
  <c r="E22" i="8"/>
  <c r="F123" i="8"/>
  <c r="J21" i="8"/>
  <c r="J16" i="8"/>
  <c r="J120" i="8" s="1"/>
  <c r="E7" i="8"/>
  <c r="E85" i="8" s="1"/>
  <c r="J41" i="7"/>
  <c r="J40" i="7"/>
  <c r="AY102" i="1"/>
  <c r="J39" i="7"/>
  <c r="AX102" i="1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J123" i="7"/>
  <c r="J122" i="7"/>
  <c r="F122" i="7"/>
  <c r="F120" i="7"/>
  <c r="E118" i="7"/>
  <c r="J96" i="7"/>
  <c r="J95" i="7"/>
  <c r="F95" i="7"/>
  <c r="F93" i="7"/>
  <c r="E91" i="7"/>
  <c r="J22" i="7"/>
  <c r="E22" i="7"/>
  <c r="F123" i="7"/>
  <c r="J21" i="7"/>
  <c r="J16" i="7"/>
  <c r="J120" i="7" s="1"/>
  <c r="E7" i="7"/>
  <c r="E85" i="7" s="1"/>
  <c r="J41" i="6"/>
  <c r="J40" i="6"/>
  <c r="AY101" i="1"/>
  <c r="J39" i="6"/>
  <c r="AX101" i="1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J123" i="6"/>
  <c r="J122" i="6"/>
  <c r="F122" i="6"/>
  <c r="F120" i="6"/>
  <c r="E118" i="6"/>
  <c r="J96" i="6"/>
  <c r="J95" i="6"/>
  <c r="F95" i="6"/>
  <c r="F93" i="6"/>
  <c r="E91" i="6"/>
  <c r="J22" i="6"/>
  <c r="E22" i="6"/>
  <c r="F96" i="6"/>
  <c r="J21" i="6"/>
  <c r="J16" i="6"/>
  <c r="J120" i="6" s="1"/>
  <c r="E7" i="6"/>
  <c r="E112" i="6" s="1"/>
  <c r="J41" i="5"/>
  <c r="J40" i="5"/>
  <c r="AY100" i="1"/>
  <c r="J39" i="5"/>
  <c r="AX100" i="1"/>
  <c r="BI150" i="5"/>
  <c r="BH150" i="5"/>
  <c r="BG150" i="5"/>
  <c r="BF150" i="5"/>
  <c r="T150" i="5"/>
  <c r="T149" i="5"/>
  <c r="R150" i="5"/>
  <c r="R149" i="5"/>
  <c r="P150" i="5"/>
  <c r="P149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J124" i="5"/>
  <c r="J123" i="5"/>
  <c r="F123" i="5"/>
  <c r="F121" i="5"/>
  <c r="E119" i="5"/>
  <c r="J96" i="5"/>
  <c r="J95" i="5"/>
  <c r="F95" i="5"/>
  <c r="F93" i="5"/>
  <c r="E91" i="5"/>
  <c r="J22" i="5"/>
  <c r="E22" i="5"/>
  <c r="F124" i="5" s="1"/>
  <c r="J21" i="5"/>
  <c r="J16" i="5"/>
  <c r="J93" i="5"/>
  <c r="E7" i="5"/>
  <c r="E85" i="5"/>
  <c r="J41" i="4"/>
  <c r="J40" i="4"/>
  <c r="AY99" i="1" s="1"/>
  <c r="J39" i="4"/>
  <c r="AX99" i="1" s="1"/>
  <c r="BI153" i="4"/>
  <c r="BH153" i="4"/>
  <c r="BG153" i="4"/>
  <c r="BF153" i="4"/>
  <c r="T153" i="4"/>
  <c r="T152" i="4" s="1"/>
  <c r="R153" i="4"/>
  <c r="R152" i="4" s="1"/>
  <c r="P153" i="4"/>
  <c r="P152" i="4" s="1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J124" i="4"/>
  <c r="J123" i="4"/>
  <c r="F123" i="4"/>
  <c r="F121" i="4"/>
  <c r="E119" i="4"/>
  <c r="J96" i="4"/>
  <c r="J95" i="4"/>
  <c r="F95" i="4"/>
  <c r="F93" i="4"/>
  <c r="E91" i="4"/>
  <c r="J22" i="4"/>
  <c r="E22" i="4"/>
  <c r="F96" i="4" s="1"/>
  <c r="J21" i="4"/>
  <c r="J16" i="4"/>
  <c r="J121" i="4"/>
  <c r="E7" i="4"/>
  <c r="E85" i="4"/>
  <c r="J39" i="3"/>
  <c r="J38" i="3"/>
  <c r="AY98" i="1" s="1"/>
  <c r="J37" i="3"/>
  <c r="AX98" i="1" s="1"/>
  <c r="BI164" i="3"/>
  <c r="BH164" i="3"/>
  <c r="BG164" i="3"/>
  <c r="BF164" i="3"/>
  <c r="T164" i="3"/>
  <c r="T163" i="3" s="1"/>
  <c r="R164" i="3"/>
  <c r="R163" i="3" s="1"/>
  <c r="P164" i="3"/>
  <c r="P163" i="3" s="1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J120" i="3"/>
  <c r="J119" i="3"/>
  <c r="F119" i="3"/>
  <c r="F117" i="3"/>
  <c r="E115" i="3"/>
  <c r="J94" i="3"/>
  <c r="J93" i="3"/>
  <c r="F93" i="3"/>
  <c r="F91" i="3"/>
  <c r="E89" i="3"/>
  <c r="J20" i="3"/>
  <c r="E20" i="3"/>
  <c r="F120" i="3" s="1"/>
  <c r="J19" i="3"/>
  <c r="J14" i="3"/>
  <c r="J117" i="3"/>
  <c r="E7" i="3"/>
  <c r="E111" i="3"/>
  <c r="J37" i="2"/>
  <c r="J36" i="2"/>
  <c r="AY96" i="1" s="1"/>
  <c r="J35" i="2"/>
  <c r="AX96" i="1" s="1"/>
  <c r="BI331" i="2"/>
  <c r="BH331" i="2"/>
  <c r="BG331" i="2"/>
  <c r="BF331" i="2"/>
  <c r="T331" i="2"/>
  <c r="T330" i="2" s="1"/>
  <c r="R331" i="2"/>
  <c r="R330" i="2" s="1"/>
  <c r="P331" i="2"/>
  <c r="P330" i="2" s="1"/>
  <c r="BI328" i="2"/>
  <c r="BH328" i="2"/>
  <c r="BG328" i="2"/>
  <c r="BF328" i="2"/>
  <c r="T328" i="2"/>
  <c r="T327" i="2" s="1"/>
  <c r="R328" i="2"/>
  <c r="R327" i="2" s="1"/>
  <c r="P328" i="2"/>
  <c r="P327" i="2" s="1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89" i="2"/>
  <c r="E7" i="2"/>
  <c r="E115" i="2"/>
  <c r="L90" i="1"/>
  <c r="AM90" i="1"/>
  <c r="AM89" i="1"/>
  <c r="L89" i="1"/>
  <c r="AM87" i="1"/>
  <c r="L87" i="1"/>
  <c r="L85" i="1"/>
  <c r="L84" i="1"/>
  <c r="BK199" i="9"/>
  <c r="BK194" i="9"/>
  <c r="BK190" i="9"/>
  <c r="BK183" i="9"/>
  <c r="BK149" i="9"/>
  <c r="J126" i="9"/>
  <c r="BK141" i="8"/>
  <c r="J138" i="8"/>
  <c r="BK135" i="8"/>
  <c r="J135" i="7"/>
  <c r="J129" i="7"/>
  <c r="BK135" i="6"/>
  <c r="J129" i="6"/>
  <c r="J142" i="5"/>
  <c r="J133" i="5"/>
  <c r="BK130" i="5"/>
  <c r="J148" i="4"/>
  <c r="J136" i="4"/>
  <c r="J133" i="4"/>
  <c r="BK130" i="4"/>
  <c r="J164" i="3"/>
  <c r="J159" i="3"/>
  <c r="J156" i="3"/>
  <c r="J150" i="3"/>
  <c r="J136" i="3"/>
  <c r="BK126" i="3"/>
  <c r="BK331" i="2"/>
  <c r="J331" i="2"/>
  <c r="J328" i="2"/>
  <c r="BK320" i="2"/>
  <c r="BK310" i="2"/>
  <c r="BK307" i="2"/>
  <c r="BK304" i="2"/>
  <c r="BK297" i="2"/>
  <c r="BK290" i="2"/>
  <c r="J287" i="2"/>
  <c r="BK282" i="2"/>
  <c r="BK276" i="2"/>
  <c r="J270" i="2"/>
  <c r="BK267" i="2"/>
  <c r="J262" i="2"/>
  <c r="J259" i="2"/>
  <c r="J250" i="2"/>
  <c r="J247" i="2"/>
  <c r="BK244" i="2"/>
  <c r="J241" i="2"/>
  <c r="J237" i="2"/>
  <c r="J234" i="2"/>
  <c r="J231" i="2"/>
  <c r="BK225" i="2"/>
  <c r="J220" i="2"/>
  <c r="J217" i="2"/>
  <c r="BK213" i="2"/>
  <c r="J210" i="2"/>
  <c r="J203" i="2"/>
  <c r="BK192" i="2"/>
  <c r="J180" i="2"/>
  <c r="J176" i="2"/>
  <c r="J199" i="9"/>
  <c r="J194" i="9"/>
  <c r="J177" i="9"/>
  <c r="BK171" i="9"/>
  <c r="BK166" i="9"/>
  <c r="BK161" i="9"/>
  <c r="BK156" i="9"/>
  <c r="BK131" i="9"/>
  <c r="BK129" i="8"/>
  <c r="J135" i="6"/>
  <c r="J132" i="6"/>
  <c r="BK150" i="5"/>
  <c r="J145" i="5"/>
  <c r="J139" i="5"/>
  <c r="J136" i="5"/>
  <c r="BK133" i="5"/>
  <c r="J130" i="5"/>
  <c r="J153" i="4"/>
  <c r="BK142" i="4"/>
  <c r="BK136" i="4"/>
  <c r="BK133" i="4"/>
  <c r="J130" i="4"/>
  <c r="BK164" i="3"/>
  <c r="BK153" i="3"/>
  <c r="BK150" i="3"/>
  <c r="J142" i="3"/>
  <c r="J139" i="3"/>
  <c r="J133" i="3"/>
  <c r="J130" i="3"/>
  <c r="J126" i="3"/>
  <c r="J317" i="2"/>
  <c r="J314" i="2"/>
  <c r="BK299" i="2"/>
  <c r="J293" i="2"/>
  <c r="J290" i="2"/>
  <c r="BK285" i="2"/>
  <c r="J267" i="2"/>
  <c r="BK262" i="2"/>
  <c r="BK255" i="2"/>
  <c r="BK237" i="2"/>
  <c r="BK231" i="2"/>
  <c r="J228" i="2"/>
  <c r="BK217" i="2"/>
  <c r="BK206" i="2"/>
  <c r="BK197" i="2"/>
  <c r="J197" i="2"/>
  <c r="J189" i="2"/>
  <c r="BK185" i="2"/>
  <c r="BK180" i="2"/>
  <c r="J173" i="2"/>
  <c r="BK170" i="2"/>
  <c r="J167" i="2"/>
  <c r="J164" i="2"/>
  <c r="J159" i="2"/>
  <c r="J156" i="2"/>
  <c r="BK153" i="2"/>
  <c r="BK148" i="2"/>
  <c r="BK145" i="2"/>
  <c r="J142" i="2"/>
  <c r="J139" i="2"/>
  <c r="BK136" i="2"/>
  <c r="J131" i="2"/>
  <c r="BK128" i="2"/>
  <c r="AS97" i="1"/>
  <c r="BK177" i="9"/>
  <c r="BK175" i="9"/>
  <c r="J171" i="9"/>
  <c r="J156" i="9"/>
  <c r="J149" i="9"/>
  <c r="J131" i="9"/>
  <c r="BK126" i="9"/>
  <c r="BK138" i="8"/>
  <c r="J135" i="8"/>
  <c r="BK132" i="8"/>
  <c r="BK135" i="7"/>
  <c r="J132" i="7"/>
  <c r="BK129" i="7"/>
  <c r="BK132" i="6"/>
  <c r="J150" i="5"/>
  <c r="BK145" i="5"/>
  <c r="BK142" i="5"/>
  <c r="BK139" i="5"/>
  <c r="BK136" i="5"/>
  <c r="BK145" i="4"/>
  <c r="BK139" i="4"/>
  <c r="BK159" i="3"/>
  <c r="BK147" i="3"/>
  <c r="J147" i="3"/>
  <c r="BK142" i="3"/>
  <c r="BK136" i="3"/>
  <c r="BK133" i="3"/>
  <c r="BK130" i="3"/>
  <c r="BK323" i="2"/>
  <c r="BK314" i="2"/>
  <c r="J310" i="2"/>
  <c r="J307" i="2"/>
  <c r="J304" i="2"/>
  <c r="J302" i="2"/>
  <c r="J299" i="2"/>
  <c r="J297" i="2"/>
  <c r="J295" i="2"/>
  <c r="BK293" i="2"/>
  <c r="BK287" i="2"/>
  <c r="J285" i="2"/>
  <c r="J280" i="2"/>
  <c r="J276" i="2"/>
  <c r="BK273" i="2"/>
  <c r="BK250" i="2"/>
  <c r="BK241" i="2"/>
  <c r="J223" i="2"/>
  <c r="J213" i="2"/>
  <c r="BK210" i="2"/>
  <c r="J206" i="2"/>
  <c r="J200" i="2"/>
  <c r="J190" i="9"/>
  <c r="J183" i="9"/>
  <c r="J175" i="9"/>
  <c r="J166" i="9"/>
  <c r="J161" i="9"/>
  <c r="J141" i="8"/>
  <c r="J132" i="8"/>
  <c r="J129" i="8"/>
  <c r="BK132" i="7"/>
  <c r="BK129" i="6"/>
  <c r="BK153" i="4"/>
  <c r="BK148" i="4"/>
  <c r="J145" i="4"/>
  <c r="J142" i="4"/>
  <c r="J139" i="4"/>
  <c r="BK156" i="3"/>
  <c r="J153" i="3"/>
  <c r="BK139" i="3"/>
  <c r="BK328" i="2"/>
  <c r="J323" i="2"/>
  <c r="J320" i="2"/>
  <c r="BK317" i="2"/>
  <c r="BK302" i="2"/>
  <c r="BK295" i="2"/>
  <c r="J282" i="2"/>
  <c r="BK280" i="2"/>
  <c r="J273" i="2"/>
  <c r="BK270" i="2"/>
  <c r="BK259" i="2"/>
  <c r="J255" i="2"/>
  <c r="BK247" i="2"/>
  <c r="J244" i="2"/>
  <c r="BK234" i="2"/>
  <c r="BK228" i="2"/>
  <c r="J225" i="2"/>
  <c r="BK223" i="2"/>
  <c r="BK220" i="2"/>
  <c r="BK203" i="2"/>
  <c r="BK200" i="2"/>
  <c r="J192" i="2"/>
  <c r="BK189" i="2"/>
  <c r="J185" i="2"/>
  <c r="BK176" i="2"/>
  <c r="BK173" i="2"/>
  <c r="J170" i="2"/>
  <c r="BK167" i="2"/>
  <c r="BK164" i="2"/>
  <c r="BK159" i="2"/>
  <c r="BK156" i="2"/>
  <c r="J153" i="2"/>
  <c r="J148" i="2"/>
  <c r="J145" i="2"/>
  <c r="BK142" i="2"/>
  <c r="BK139" i="2"/>
  <c r="J136" i="2"/>
  <c r="BK131" i="2"/>
  <c r="J128" i="2"/>
  <c r="BK127" i="2" l="1"/>
  <c r="BK216" i="2"/>
  <c r="J216" i="2" s="1"/>
  <c r="J99" i="2" s="1"/>
  <c r="BK240" i="2"/>
  <c r="J240" i="2" s="1"/>
  <c r="J100" i="2" s="1"/>
  <c r="BK258" i="2"/>
  <c r="J258" i="2" s="1"/>
  <c r="J101" i="2" s="1"/>
  <c r="R258" i="2"/>
  <c r="T279" i="2"/>
  <c r="R313" i="2"/>
  <c r="P125" i="3"/>
  <c r="P124" i="3"/>
  <c r="P123" i="3"/>
  <c r="AU98" i="1" s="1"/>
  <c r="R129" i="4"/>
  <c r="R128" i="4"/>
  <c r="R127" i="4" s="1"/>
  <c r="BK129" i="5"/>
  <c r="P128" i="6"/>
  <c r="P127" i="6"/>
  <c r="P126" i="6"/>
  <c r="AU101" i="1" s="1"/>
  <c r="T128" i="7"/>
  <c r="T127" i="7"/>
  <c r="T126" i="7" s="1"/>
  <c r="BK128" i="8"/>
  <c r="BK127" i="8" s="1"/>
  <c r="J127" i="8" s="1"/>
  <c r="J101" i="8" s="1"/>
  <c r="T127" i="2"/>
  <c r="T216" i="2"/>
  <c r="P240" i="2"/>
  <c r="T258" i="2"/>
  <c r="P279" i="2"/>
  <c r="P313" i="2"/>
  <c r="T125" i="3"/>
  <c r="T124" i="3"/>
  <c r="T123" i="3" s="1"/>
  <c r="BK129" i="4"/>
  <c r="P129" i="5"/>
  <c r="P128" i="5" s="1"/>
  <c r="P127" i="5" s="1"/>
  <c r="AU100" i="1" s="1"/>
  <c r="BK128" i="6"/>
  <c r="J128" i="6"/>
  <c r="J102" i="6" s="1"/>
  <c r="R128" i="7"/>
  <c r="R127" i="7"/>
  <c r="R126" i="7" s="1"/>
  <c r="T128" i="8"/>
  <c r="T127" i="8" s="1"/>
  <c r="T126" i="8" s="1"/>
  <c r="R127" i="2"/>
  <c r="R216" i="2"/>
  <c r="T240" i="2"/>
  <c r="BK279" i="2"/>
  <c r="J279" i="2" s="1"/>
  <c r="J102" i="2" s="1"/>
  <c r="BK313" i="2"/>
  <c r="J313" i="2"/>
  <c r="J103" i="2"/>
  <c r="R125" i="3"/>
  <c r="R124" i="3" s="1"/>
  <c r="R123" i="3" s="1"/>
  <c r="T129" i="4"/>
  <c r="T128" i="4"/>
  <c r="T127" i="4" s="1"/>
  <c r="T129" i="5"/>
  <c r="T128" i="5"/>
  <c r="T127" i="5" s="1"/>
  <c r="R128" i="6"/>
  <c r="R127" i="6"/>
  <c r="R126" i="6" s="1"/>
  <c r="BK128" i="7"/>
  <c r="J128" i="7" s="1"/>
  <c r="J102" i="7" s="1"/>
  <c r="P128" i="8"/>
  <c r="P127" i="8" s="1"/>
  <c r="P126" i="8" s="1"/>
  <c r="AU103" i="1" s="1"/>
  <c r="BK155" i="9"/>
  <c r="J155" i="9"/>
  <c r="J101" i="9" s="1"/>
  <c r="P155" i="9"/>
  <c r="P129" i="9"/>
  <c r="P123" i="9" s="1"/>
  <c r="AU104" i="1" s="1"/>
  <c r="R155" i="9"/>
  <c r="R129" i="9" s="1"/>
  <c r="R123" i="9" s="1"/>
  <c r="T155" i="9"/>
  <c r="BK170" i="9"/>
  <c r="J170" i="9" s="1"/>
  <c r="J102" i="9" s="1"/>
  <c r="P170" i="9"/>
  <c r="R170" i="9"/>
  <c r="T170" i="9"/>
  <c r="BK182" i="9"/>
  <c r="J182" i="9"/>
  <c r="J103" i="9" s="1"/>
  <c r="P182" i="9"/>
  <c r="R182" i="9"/>
  <c r="P127" i="2"/>
  <c r="P216" i="2"/>
  <c r="P126" i="2" s="1"/>
  <c r="P125" i="2" s="1"/>
  <c r="AU96" i="1" s="1"/>
  <c r="R240" i="2"/>
  <c r="P258" i="2"/>
  <c r="R279" i="2"/>
  <c r="T313" i="2"/>
  <c r="BK125" i="3"/>
  <c r="J125" i="3" s="1"/>
  <c r="J100" i="3" s="1"/>
  <c r="P129" i="4"/>
  <c r="P128" i="4" s="1"/>
  <c r="P127" i="4" s="1"/>
  <c r="AU99" i="1" s="1"/>
  <c r="R129" i="5"/>
  <c r="R128" i="5"/>
  <c r="R127" i="5" s="1"/>
  <c r="T128" i="6"/>
  <c r="T127" i="6"/>
  <c r="T126" i="6" s="1"/>
  <c r="P128" i="7"/>
  <c r="P127" i="7"/>
  <c r="P126" i="7" s="1"/>
  <c r="AU102" i="1" s="1"/>
  <c r="R128" i="8"/>
  <c r="R127" i="8"/>
  <c r="R126" i="8"/>
  <c r="T182" i="9"/>
  <c r="T129" i="9" s="1"/>
  <c r="T123" i="9" s="1"/>
  <c r="E85" i="2"/>
  <c r="J119" i="2"/>
  <c r="BE128" i="2"/>
  <c r="BE136" i="2"/>
  <c r="BE139" i="2"/>
  <c r="BE145" i="2"/>
  <c r="BE153" i="2"/>
  <c r="BE164" i="2"/>
  <c r="BE170" i="2"/>
  <c r="BE173" i="2"/>
  <c r="BE180" i="2"/>
  <c r="BE185" i="2"/>
  <c r="BE189" i="2"/>
  <c r="BE192" i="2"/>
  <c r="BE206" i="2"/>
  <c r="BE210" i="2"/>
  <c r="BE228" i="2"/>
  <c r="BE234" i="2"/>
  <c r="BE241" i="2"/>
  <c r="BE250" i="2"/>
  <c r="BE276" i="2"/>
  <c r="BE285" i="2"/>
  <c r="BE297" i="2"/>
  <c r="BE304" i="2"/>
  <c r="BE307" i="2"/>
  <c r="BK327" i="2"/>
  <c r="J327" i="2" s="1"/>
  <c r="J104" i="2" s="1"/>
  <c r="BK330" i="2"/>
  <c r="J330" i="2"/>
  <c r="J105" i="2"/>
  <c r="J91" i="3"/>
  <c r="BE126" i="3"/>
  <c r="BE159" i="3"/>
  <c r="BE164" i="3"/>
  <c r="BK163" i="3"/>
  <c r="J163" i="3" s="1"/>
  <c r="J101" i="3" s="1"/>
  <c r="J93" i="4"/>
  <c r="BE130" i="4"/>
  <c r="BE133" i="4"/>
  <c r="BE148" i="4"/>
  <c r="E113" i="5"/>
  <c r="J121" i="5"/>
  <c r="BE133" i="5"/>
  <c r="BE136" i="5"/>
  <c r="BE139" i="5"/>
  <c r="BE145" i="5"/>
  <c r="BE150" i="5"/>
  <c r="BK149" i="5"/>
  <c r="J149" i="5" s="1"/>
  <c r="J103" i="5" s="1"/>
  <c r="J93" i="6"/>
  <c r="BE129" i="6"/>
  <c r="BE132" i="6"/>
  <c r="J93" i="7"/>
  <c r="F96" i="7"/>
  <c r="E112" i="7"/>
  <c r="BE129" i="7"/>
  <c r="E112" i="8"/>
  <c r="BE135" i="8"/>
  <c r="BE141" i="8"/>
  <c r="BE126" i="9"/>
  <c r="BK130" i="9"/>
  <c r="BK129" i="9"/>
  <c r="J129" i="9" s="1"/>
  <c r="J99" i="9" s="1"/>
  <c r="BE197" i="2"/>
  <c r="BE217" i="2"/>
  <c r="BE225" i="2"/>
  <c r="BE231" i="2"/>
  <c r="BE237" i="2"/>
  <c r="BE262" i="2"/>
  <c r="BE270" i="2"/>
  <c r="BE280" i="2"/>
  <c r="BE282" i="2"/>
  <c r="BE287" i="2"/>
  <c r="BE302" i="2"/>
  <c r="BE320" i="2"/>
  <c r="BE328" i="2"/>
  <c r="F94" i="3"/>
  <c r="BE150" i="3"/>
  <c r="BE153" i="3"/>
  <c r="E113" i="4"/>
  <c r="F124" i="4"/>
  <c r="BE136" i="4"/>
  <c r="BE145" i="4"/>
  <c r="BK152" i="4"/>
  <c r="J152" i="4"/>
  <c r="J103" i="4"/>
  <c r="F96" i="5"/>
  <c r="E85" i="6"/>
  <c r="F123" i="6"/>
  <c r="BE135" i="6"/>
  <c r="J93" i="8"/>
  <c r="F96" i="8"/>
  <c r="BE129" i="8"/>
  <c r="F92" i="9"/>
  <c r="BE149" i="9"/>
  <c r="BE166" i="9"/>
  <c r="F92" i="2"/>
  <c r="BE131" i="2"/>
  <c r="BE142" i="2"/>
  <c r="BE148" i="2"/>
  <c r="BE156" i="2"/>
  <c r="BE159" i="2"/>
  <c r="BE167" i="2"/>
  <c r="BE176" i="2"/>
  <c r="BE213" i="2"/>
  <c r="BE220" i="2"/>
  <c r="BE223" i="2"/>
  <c r="BE244" i="2"/>
  <c r="BE255" i="2"/>
  <c r="BE267" i="2"/>
  <c r="BE290" i="2"/>
  <c r="BE310" i="2"/>
  <c r="BE323" i="2"/>
  <c r="E85" i="3"/>
  <c r="BE156" i="3"/>
  <c r="BE130" i="5"/>
  <c r="BE132" i="7"/>
  <c r="BE135" i="7"/>
  <c r="BE132" i="8"/>
  <c r="BE138" i="8"/>
  <c r="J89" i="9"/>
  <c r="BE183" i="9"/>
  <c r="BE190" i="9"/>
  <c r="BE200" i="2"/>
  <c r="BE203" i="2"/>
  <c r="BE247" i="2"/>
  <c r="BE259" i="2"/>
  <c r="BE273" i="2"/>
  <c r="BE293" i="2"/>
  <c r="BE295" i="2"/>
  <c r="BE299" i="2"/>
  <c r="BE314" i="2"/>
  <c r="BE317" i="2"/>
  <c r="BE331" i="2"/>
  <c r="BE130" i="3"/>
  <c r="BE133" i="3"/>
  <c r="BE136" i="3"/>
  <c r="BE139" i="3"/>
  <c r="BE142" i="3"/>
  <c r="BE147" i="3"/>
  <c r="BE139" i="4"/>
  <c r="BE142" i="4"/>
  <c r="BE153" i="4"/>
  <c r="BE142" i="5"/>
  <c r="E85" i="9"/>
  <c r="BE131" i="9"/>
  <c r="BE156" i="9"/>
  <c r="BE161" i="9"/>
  <c r="BE171" i="9"/>
  <c r="BE175" i="9"/>
  <c r="BE177" i="9"/>
  <c r="BE194" i="9"/>
  <c r="BE199" i="9"/>
  <c r="BK125" i="9"/>
  <c r="J125" i="9"/>
  <c r="J98" i="9" s="1"/>
  <c r="F34" i="2"/>
  <c r="BA96" i="1" s="1"/>
  <c r="J36" i="3"/>
  <c r="AW98" i="1" s="1"/>
  <c r="F39" i="3"/>
  <c r="BD98" i="1"/>
  <c r="J38" i="4"/>
  <c r="AW99" i="1" s="1"/>
  <c r="F37" i="3"/>
  <c r="BB98" i="1" s="1"/>
  <c r="F41" i="6"/>
  <c r="BD101" i="1" s="1"/>
  <c r="F34" i="9"/>
  <c r="BA104" i="1" s="1"/>
  <c r="F38" i="3"/>
  <c r="BC98" i="1" s="1"/>
  <c r="F39" i="8"/>
  <c r="BB103" i="1" s="1"/>
  <c r="F36" i="9"/>
  <c r="BC104" i="1" s="1"/>
  <c r="F35" i="2"/>
  <c r="BB96" i="1" s="1"/>
  <c r="J38" i="6"/>
  <c r="AW101" i="1" s="1"/>
  <c r="F40" i="8"/>
  <c r="BC103" i="1" s="1"/>
  <c r="F39" i="6"/>
  <c r="BB101" i="1" s="1"/>
  <c r="F40" i="4"/>
  <c r="BC99" i="1" s="1"/>
  <c r="F38" i="5"/>
  <c r="BA100" i="1" s="1"/>
  <c r="F38" i="6"/>
  <c r="BA101" i="1" s="1"/>
  <c r="F39" i="4"/>
  <c r="BB99" i="1" s="1"/>
  <c r="F40" i="6"/>
  <c r="BC101" i="1" s="1"/>
  <c r="F38" i="4"/>
  <c r="BA99" i="1" s="1"/>
  <c r="F36" i="2"/>
  <c r="BC96" i="1" s="1"/>
  <c r="F41" i="5"/>
  <c r="BD100" i="1" s="1"/>
  <c r="F40" i="7"/>
  <c r="BC102" i="1" s="1"/>
  <c r="F37" i="2"/>
  <c r="BD96" i="1" s="1"/>
  <c r="F40" i="5"/>
  <c r="BC100" i="1" s="1"/>
  <c r="F38" i="7"/>
  <c r="BA102" i="1" s="1"/>
  <c r="F38" i="8"/>
  <c r="BA103" i="1" s="1"/>
  <c r="F35" i="9"/>
  <c r="BB104" i="1" s="1"/>
  <c r="F39" i="7"/>
  <c r="BB102" i="1" s="1"/>
  <c r="J34" i="9"/>
  <c r="AW104" i="1" s="1"/>
  <c r="F41" i="4"/>
  <c r="BD99" i="1" s="1"/>
  <c r="J38" i="5"/>
  <c r="AW100" i="1" s="1"/>
  <c r="J38" i="7"/>
  <c r="AW102" i="1" s="1"/>
  <c r="F36" i="3"/>
  <c r="BA98" i="1" s="1"/>
  <c r="J38" i="8"/>
  <c r="AW103" i="1" s="1"/>
  <c r="F41" i="7"/>
  <c r="BD102" i="1" s="1"/>
  <c r="F41" i="8"/>
  <c r="BD103" i="1" s="1"/>
  <c r="F37" i="9"/>
  <c r="BD104" i="1" s="1"/>
  <c r="J34" i="2"/>
  <c r="AW96" i="1" s="1"/>
  <c r="F39" i="5"/>
  <c r="BB100" i="1" s="1"/>
  <c r="AS95" i="1"/>
  <c r="AS94" i="1" s="1"/>
  <c r="BK126" i="2" l="1"/>
  <c r="J126" i="2"/>
  <c r="J97" i="2"/>
  <c r="R126" i="2"/>
  <c r="R125" i="2"/>
  <c r="T126" i="2"/>
  <c r="T125" i="2"/>
  <c r="BK128" i="4"/>
  <c r="BK127" i="4" s="1"/>
  <c r="J127" i="4" s="1"/>
  <c r="J100" i="4" s="1"/>
  <c r="BK128" i="5"/>
  <c r="J128" i="5"/>
  <c r="J101" i="5"/>
  <c r="J127" i="2"/>
  <c r="J98" i="2"/>
  <c r="J129" i="5"/>
  <c r="J102" i="5"/>
  <c r="BK127" i="6"/>
  <c r="BK126" i="6"/>
  <c r="J126" i="6"/>
  <c r="J100" i="6"/>
  <c r="J128" i="8"/>
  <c r="J102" i="8"/>
  <c r="J130" i="9"/>
  <c r="J100" i="9"/>
  <c r="BK124" i="3"/>
  <c r="J124" i="3"/>
  <c r="J99" i="3"/>
  <c r="J129" i="4"/>
  <c r="J102" i="4"/>
  <c r="BK127" i="7"/>
  <c r="J127" i="7" s="1"/>
  <c r="J101" i="7" s="1"/>
  <c r="BK126" i="8"/>
  <c r="J126" i="8"/>
  <c r="J100" i="8"/>
  <c r="BK124" i="9"/>
  <c r="J124" i="9"/>
  <c r="J97" i="9"/>
  <c r="BD97" i="1"/>
  <c r="J37" i="4"/>
  <c r="AV99" i="1" s="1"/>
  <c r="AT99" i="1" s="1"/>
  <c r="J37" i="6"/>
  <c r="AV101" i="1" s="1"/>
  <c r="AT101" i="1" s="1"/>
  <c r="BC97" i="1"/>
  <c r="AY97" i="1" s="1"/>
  <c r="F33" i="9"/>
  <c r="AZ104" i="1" s="1"/>
  <c r="F37" i="4"/>
  <c r="AZ99" i="1" s="1"/>
  <c r="J33" i="9"/>
  <c r="AV104" i="1"/>
  <c r="AT104" i="1"/>
  <c r="AU97" i="1"/>
  <c r="J33" i="2"/>
  <c r="AV96" i="1" s="1"/>
  <c r="AT96" i="1" s="1"/>
  <c r="F37" i="7"/>
  <c r="AZ102" i="1"/>
  <c r="J37" i="8"/>
  <c r="AV103" i="1"/>
  <c r="AT103" i="1" s="1"/>
  <c r="J37" i="5"/>
  <c r="AV100" i="1" s="1"/>
  <c r="AT100" i="1" s="1"/>
  <c r="F37" i="8"/>
  <c r="AZ103" i="1"/>
  <c r="BA97" i="1"/>
  <c r="AW97" i="1"/>
  <c r="J35" i="3"/>
  <c r="AV98" i="1" s="1"/>
  <c r="AT98" i="1" s="1"/>
  <c r="BB97" i="1"/>
  <c r="AX97" i="1" s="1"/>
  <c r="F35" i="3"/>
  <c r="AZ98" i="1"/>
  <c r="F37" i="6"/>
  <c r="AZ101" i="1" s="1"/>
  <c r="J37" i="7"/>
  <c r="AV102" i="1" s="1"/>
  <c r="AT102" i="1" s="1"/>
  <c r="F33" i="2"/>
  <c r="AZ96" i="1" s="1"/>
  <c r="F37" i="5"/>
  <c r="AZ100" i="1"/>
  <c r="J128" i="4" l="1"/>
  <c r="J101" i="4" s="1"/>
  <c r="BK126" i="7"/>
  <c r="J126" i="7"/>
  <c r="J100" i="7"/>
  <c r="BK125" i="2"/>
  <c r="J125" i="2"/>
  <c r="BK123" i="3"/>
  <c r="J123" i="3"/>
  <c r="J98" i="3" s="1"/>
  <c r="BK127" i="5"/>
  <c r="J127" i="5"/>
  <c r="J127" i="6"/>
  <c r="J101" i="6" s="1"/>
  <c r="BK123" i="9"/>
  <c r="J123" i="9"/>
  <c r="J96" i="9"/>
  <c r="BA95" i="1"/>
  <c r="BA94" i="1"/>
  <c r="W30" i="1"/>
  <c r="BB95" i="1"/>
  <c r="AX95" i="1" s="1"/>
  <c r="BC95" i="1"/>
  <c r="BC94" i="1"/>
  <c r="AY94" i="1"/>
  <c r="BD95" i="1"/>
  <c r="BD94" i="1"/>
  <c r="W33" i="1"/>
  <c r="AZ97" i="1"/>
  <c r="AV97" i="1" s="1"/>
  <c r="AT97" i="1" s="1"/>
  <c r="J30" i="2"/>
  <c r="AG96" i="1"/>
  <c r="J34" i="5"/>
  <c r="AG100" i="1"/>
  <c r="AN100" i="1"/>
  <c r="AU95" i="1"/>
  <c r="AU94" i="1" s="1"/>
  <c r="J34" i="8"/>
  <c r="AG103" i="1"/>
  <c r="AN103" i="1"/>
  <c r="J34" i="6"/>
  <c r="AG101" i="1"/>
  <c r="AN101" i="1"/>
  <c r="J34" i="4"/>
  <c r="AG99" i="1" s="1"/>
  <c r="AN99" i="1" s="1"/>
  <c r="AN96" i="1" l="1"/>
  <c r="J43" i="4"/>
  <c r="J43" i="8"/>
  <c r="J39" i="2"/>
  <c r="J96" i="2"/>
  <c r="J100" i="5"/>
  <c r="J43" i="6"/>
  <c r="J43" i="5"/>
  <c r="AZ95" i="1"/>
  <c r="AV95" i="1" s="1"/>
  <c r="AW94" i="1"/>
  <c r="AK30" i="1" s="1"/>
  <c r="AY95" i="1"/>
  <c r="J34" i="7"/>
  <c r="AG102" i="1"/>
  <c r="AN102" i="1"/>
  <c r="AW95" i="1"/>
  <c r="W32" i="1"/>
  <c r="J30" i="9"/>
  <c r="AG104" i="1" s="1"/>
  <c r="AN104" i="1" s="1"/>
  <c r="BB94" i="1"/>
  <c r="W31" i="1"/>
  <c r="J32" i="3"/>
  <c r="AG98" i="1"/>
  <c r="AN98" i="1" s="1"/>
  <c r="J41" i="3" l="1"/>
  <c r="J39" i="9"/>
  <c r="J43" i="7"/>
  <c r="AT95" i="1"/>
  <c r="AX94" i="1"/>
  <c r="AZ94" i="1"/>
  <c r="AV94" i="1" s="1"/>
  <c r="AK29" i="1" s="1"/>
  <c r="AG97" i="1"/>
  <c r="AN97" i="1"/>
  <c r="AG95" i="1" l="1"/>
  <c r="AG94" i="1"/>
  <c r="AK26" i="1" s="1"/>
  <c r="AK35" i="1" s="1"/>
  <c r="AT94" i="1"/>
  <c r="W29" i="1"/>
  <c r="AN94" i="1" l="1"/>
  <c r="AN95" i="1"/>
</calcChain>
</file>

<file path=xl/sharedStrings.xml><?xml version="1.0" encoding="utf-8"?>
<sst xmlns="http://schemas.openxmlformats.org/spreadsheetml/2006/main" count="5107" uniqueCount="765">
  <si>
    <t>Export Komplet</t>
  </si>
  <si>
    <t/>
  </si>
  <si>
    <t>2.0</t>
  </si>
  <si>
    <t>ZAMOK</t>
  </si>
  <si>
    <t>False</t>
  </si>
  <si>
    <t>{b4f4458f-ac60-4339-bf30-68529e07e8be}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</si>
  <si>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</si>
  <si>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</si>
  <si>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</si>
  <si>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</si>
  <si>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</si>
  <si>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</si>
  <si>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</si>
  <si>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</si>
  <si>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M17/033-1KZ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</si>
  <si>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</si>
  <si>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</si>
  <si>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Úpa, Trutnov, oprava LB opevnění, ř.km 49,250 - 49,505</t>
  </si>
  <si>
    <t>KSO:</t>
  </si>
  <si>
    <t>833 21 29</t>
  </si>
  <si>
    <t>CC-CZ:</t>
  </si>
  <si>
    <t>24208</t>
  </si>
  <si>
    <t>Místo:</t>
  </si>
  <si>
    <t>Trutnov</t>
  </si>
  <si>
    <t>Datum:</t>
  </si>
  <si>
    <t>6.4.2020</t>
  </si>
  <si>
    <t>Zadavatel:</t>
  </si>
  <si>
    <t>IČ:</t>
  </si>
  <si>
    <t>Povodí Labe,státní podnik,Víta Nejedlého 951/3,HK3</t>
  </si>
  <si>
    <t>DIČ:</t>
  </si>
  <si>
    <t>Uchazeč:</t>
  </si>
  <si>
    <t>Vyplň údaj</t>
  </si>
  <si>
    <t>Projektant:</t>
  </si>
  <si>
    <t>Multiaqua s.r.o., Veverkova 1343, HK 2</t>
  </si>
  <si>
    <t>True</t>
  </si>
  <si>
    <t>Zpracovatel:</t>
  </si>
  <si>
    <t>Ing. Pavel Romášek</t>
  </si>
  <si>
    <t>Poznámka:</t>
  </si>
  <si>
    <t>Předpokládaná cena projektovaného objektu stavby byla stanovena pomocí položkového rozpočtu z aktuální databáze cenové soustavy od firmy ÚRS Praha, a.s., pomocí programu KROS 4 CÚ 2020 I._x000D_
Neomezený dálkový přístup k Katalogům ÚRS Praha a.s. naleznete na adrese: http:/www.cs-urs.cz.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</si>
  <si>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</si>
  <si>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</si>
  <si>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</si>
  <si>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</si>
  <si>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</si>
  <si>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</si>
  <si>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</si>
  <si>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</si>
  <si>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</si>
  <si>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</si>
  <si>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</si>
  <si>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</si>
  <si>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</si>
  <si>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</si>
  <si>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</si>
  <si>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</si>
  <si>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</si>
  <si>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</si>
  <si>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</si>
  <si>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</si>
  <si>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</si>
  <si>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</si>
  <si>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</si>
  <si>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</si>
  <si>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</si>
  <si>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</si>
  <si>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</si>
  <si>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</si>
  <si>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</si>
  <si>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</si>
  <si>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</si>
  <si>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</si>
  <si>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</si>
  <si>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</si>
  <si>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</si>
  <si>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</si>
  <si>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</si>
  <si>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</si>
  <si>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</si>
  <si>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</si>
  <si>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</si>
  <si>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</si>
  <si>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</si>
  <si>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</si>
  <si>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</si>
  <si>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Oprava LB ř. km 49,250 - 49,505</t>
  </si>
  <si>
    <t>STA</t>
  </si>
  <si>
    <t>{b4475197-17e8-41ad-b3ac-c010f6100d46}</t>
  </si>
  <si>
    <t>2</t>
  </si>
  <si>
    <t>/</t>
  </si>
  <si>
    <t>Soupis</t>
  </si>
  <si>
    <t>###NOINSERT###</t>
  </si>
  <si>
    <t>1.1</t>
  </si>
  <si>
    <t>Náhradní výsadba břehoveho  porostu</t>
  </si>
  <si>
    <t>{b45045ed-7fae-46cf-9c07-5397052accc5}</t>
  </si>
  <si>
    <t>3</t>
  </si>
  <si>
    <t>1.1.1</t>
  </si>
  <si>
    <t>Péče o vysazené porosty 1. rokem po výsadbě</t>
  </si>
  <si>
    <t>{62866760-1b7c-4477-8358-9c8f488a92e6}</t>
  </si>
  <si>
    <t>1.1.2</t>
  </si>
  <si>
    <t>Péče o vysazené porosty 2. rokem po výsadbě</t>
  </si>
  <si>
    <t>{9070d88e-2ac7-4663-a288-9404addfb430}</t>
  </si>
  <si>
    <t>1.1.3</t>
  </si>
  <si>
    <t>Péče o vysazené porosty 3. rokem po výsadbě</t>
  </si>
  <si>
    <t>{ee3eeaa3-e6be-4ddd-b0e3-3a5c245044dc}</t>
  </si>
  <si>
    <t>1.1.4</t>
  </si>
  <si>
    <t>Péče o vysazené porosty 4. rokem po výsadbě</t>
  </si>
  <si>
    <t>{669f2b2f-4ac5-49ef-aa6a-591e43d3aaa5}</t>
  </si>
  <si>
    <t>1.1.5</t>
  </si>
  <si>
    <t>Péče o vysazené porosty5. rokem po výsadbě</t>
  </si>
  <si>
    <t>{ee2268ec-33d9-45b5-9330-9bbafeebf39d}</t>
  </si>
  <si>
    <t>VON Vedlejší a ostatní náklady</t>
  </si>
  <si>
    <t>{06ef7aa5-7417-438e-9299-7aa595f4b320}</t>
  </si>
  <si>
    <t>KRYCÍ LIST SOUPISU PRACÍ</t>
  </si>
  <si>
    <t>Objekt:</t>
  </si>
  <si>
    <t>1 - Oprava LB ř. km 49,250 - 49,505</t>
  </si>
  <si>
    <t>Předpokládaná cena projektovaného objektu stavby byla stanovena pomocí položkového rozpočtu z aktuální databáze cenové soustavy od firmy ÚRS Praha, a.s., pomocí programu KROS 4 CÚ 2020 I. Neomezený dálkový přístup k Katalogům ÚRS Praha a.s. naleznete na adrese: http:/www.cs-urs.cz.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</si>
  <si>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</si>
  <si>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</si>
  <si>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</si>
  <si>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</si>
  <si>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</si>
  <si>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</si>
  <si>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</si>
  <si>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</si>
  <si>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</si>
  <si>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</si>
  <si>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</si>
  <si>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</si>
  <si>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</si>
  <si>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</si>
  <si>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</si>
  <si>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</si>
  <si>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</si>
  <si>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</si>
  <si>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</si>
  <si>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</si>
  <si>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</si>
  <si>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</si>
  <si>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</si>
  <si>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</si>
  <si>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</si>
  <si>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</si>
  <si>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</si>
  <si>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</si>
  <si>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</si>
  <si>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</si>
  <si>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</si>
  <si>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</si>
  <si>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111251202</t>
  </si>
  <si>
    <t>Odstranění křovin a stromů průměru kmene do 100 mm i s kořeny sklonu terénu přes 1:5 z celkové plochy přes 100 do 500 m2 strojně</t>
  </si>
  <si>
    <t>m2</t>
  </si>
  <si>
    <t>CS ÚRS 2020 01</t>
  </si>
  <si>
    <t>4</t>
  </si>
  <si>
    <t>-1480956563</t>
  </si>
  <si>
    <t>PP</t>
  </si>
  <si>
    <t>Odstranění křovin a stromů s odstraněním kořenů strojně průměru kmene do 100 mm v rovině nebo ve svahu sklonu terénu přes 1:5, při celkové ploše přes 100 do 500 m2</t>
  </si>
  <si>
    <t>VV</t>
  </si>
  <si>
    <t>255,0*3,0*0,2 "dle tabulky souhrnné TZ, z toho 20% plochy</t>
  </si>
  <si>
    <t>111251111</t>
  </si>
  <si>
    <t>Drcení ořezaných větví D do 100 mm s odvozem do 20 km</t>
  </si>
  <si>
    <t>m3</t>
  </si>
  <si>
    <t>1251423149</t>
  </si>
  <si>
    <t>Drcení ořezaných větví strojně - (štěpkování) o průměru větví do 100 mm</t>
  </si>
  <si>
    <t>153,0*0,009 "drcení křoví s kořeny</t>
  </si>
  <si>
    <t>2*0,008 "drcení větví</t>
  </si>
  <si>
    <t>Součet</t>
  </si>
  <si>
    <t>112101101</t>
  </si>
  <si>
    <t>Kácení stromů listnatých D kmene do 300 mm</t>
  </si>
  <si>
    <t>kus</t>
  </si>
  <si>
    <t>2104386212</t>
  </si>
  <si>
    <t>Kácení stromů s odřezáním kmene a s odvětvením listnatých, průměru kmene přes 100 do 300 mm</t>
  </si>
  <si>
    <t>2 " topol osika, dle tabulky souhrnné TZ</t>
  </si>
  <si>
    <t>112201101</t>
  </si>
  <si>
    <t>Odstranění pařezů D do 300 mm</t>
  </si>
  <si>
    <t>-480540061</t>
  </si>
  <si>
    <t>Odstranění pařezů s jejich vykopáním, vytrháním nebo odstřelením, s přesekáním kořenů průměru přes 100 do 300 mm</t>
  </si>
  <si>
    <t>20 "dle souhrnné TZ</t>
  </si>
  <si>
    <t>5</t>
  </si>
  <si>
    <t>112201102</t>
  </si>
  <si>
    <t>Odstranění pařezů D do 500 mm</t>
  </si>
  <si>
    <t>-1824754778</t>
  </si>
  <si>
    <t>Odstranění pařezů s jejich vykopáním, vytrháním nebo odstřelením, s přesekáním kořenů průměru přes 300 do 500 mm</t>
  </si>
  <si>
    <t>30 "dle souhrnné TZ</t>
  </si>
  <si>
    <t>6</t>
  </si>
  <si>
    <t>115101202</t>
  </si>
  <si>
    <t>Čerpání vody na dopravní výšku do 10 m průměrný přítok do 1000 l/min</t>
  </si>
  <si>
    <t>hod</t>
  </si>
  <si>
    <t>1728076402</t>
  </si>
  <si>
    <t>Čerpání vody na dopravní výšku do 10 m s uvažovaným průměrným přítokem přes 500 do 1 000 l/min</t>
  </si>
  <si>
    <t>26*5*8 " 26 úseků, 5 dnů</t>
  </si>
  <si>
    <t>7</t>
  </si>
  <si>
    <t>120901113</t>
  </si>
  <si>
    <t>Bourání zdiva kamenného v odkopávkách nebo prokopávkách na maltu cementovou ručně</t>
  </si>
  <si>
    <t>-215479726</t>
  </si>
  <si>
    <t>Bourání konstrukcí v odkopávkách a prokopávkách, korytech vodotečí, melioračních kanálech - ručně s přemístěním suti na hromady na vzdálenost do 20 m nebo s naložením na dopravní prostředek ze zdiva kamenného, pro jakýkoliv druh kamene na maltu cementovou</t>
  </si>
  <si>
    <t>100,0*1,0*0,8 "bourání stávajících poškozených zídek</t>
  </si>
  <si>
    <t>15,0*0,6*2,0 "základy produktovodu</t>
  </si>
  <si>
    <t>8</t>
  </si>
  <si>
    <t>124153100</t>
  </si>
  <si>
    <t>Vykopávky pro koryta vodotečí v hornině třídy těžitelnosti I, skupiny 1 a 2 objem do 100 m3 strojně</t>
  </si>
  <si>
    <t>2073436831</t>
  </si>
  <si>
    <t>Vykopávky pro koryta vodotečí strojně v hornině třídy těžitelnosti I skupiny 1 a 2 do 100 m3</t>
  </si>
  <si>
    <t>(261,0+26*2*1,0)*(2,5+0,5)/2*0,5 "odstr. zemní hrázky, jímky</t>
  </si>
  <si>
    <t>9</t>
  </si>
  <si>
    <t>124253101</t>
  </si>
  <si>
    <t>Vykopávky pro koryta vodotečí v hornině třídy těžitelnosti I, skupiny 3 objem do 1000 m3 strojně</t>
  </si>
  <si>
    <t>-1466070173</t>
  </si>
  <si>
    <t>Vykopávky pro koryta vodotečí strojně v hornině třídy těžitelnosti I skupiny 3 přes 100 do 1 000 m3</t>
  </si>
  <si>
    <t>907,22 "příloha D.3.</t>
  </si>
  <si>
    <t>11</t>
  </si>
  <si>
    <t>124353101</t>
  </si>
  <si>
    <t>Vykopávky pro koryta vodotečí v hornině třídy těžitelnosti II, skupiny 4 objem do 1000 m3 strojně</t>
  </si>
  <si>
    <t>-2085555494</t>
  </si>
  <si>
    <t>Vykopávky pro koryta vodotečí strojně v hornině třídy těžitelnosti II skupiny 4 přes 100 do 1 000 m3</t>
  </si>
  <si>
    <t>456,67 "příloha D.3</t>
  </si>
  <si>
    <t>-45,0 "odečet pro vykopávky vodotečí v hornině tř.5 (10%)</t>
  </si>
  <si>
    <t>13</t>
  </si>
  <si>
    <t>124453101</t>
  </si>
  <si>
    <t>Vykopávky pro koryta vodotečí v hornině třídy těžitelnosti II, skupiny 5 objem do 1000 m3 strojně</t>
  </si>
  <si>
    <t>-1719275072</t>
  </si>
  <si>
    <t>Vykopávky pro koryta vodotečí strojně v hornině třídy těžitelnosti II skupiny 5 přes 100 do 1 000 m3</t>
  </si>
  <si>
    <t>45,0 "dle pol.  vykopávky vodotečí v hornině tř. 4</t>
  </si>
  <si>
    <t>14</t>
  </si>
  <si>
    <t>128511101</t>
  </si>
  <si>
    <t>Dolamování na dně odkopávek a prokopávek v hornině třídy těžitelnosti III, skupiny 6</t>
  </si>
  <si>
    <t>-222529318</t>
  </si>
  <si>
    <t>Dolamování na dně odkopávek a prokopávek ve vrstvě tloušťky do 1 000 mm, bez naložení v hornině třídy těžitelnosti III skupiny 6</t>
  </si>
  <si>
    <t>261,13*1,0*0,3 "příl. D.3</t>
  </si>
  <si>
    <t>133351101</t>
  </si>
  <si>
    <t>Hloubení šachet nezapažených v hornině třídy těžitelnosti II, skupiny 4 objem do 20 m3</t>
  </si>
  <si>
    <t>1519931106</t>
  </si>
  <si>
    <t>Hloubení nezapažených šachet strojně v hornině třídy těžitelnosti II skupiny 4 do 20 m3</t>
  </si>
  <si>
    <t>26*0,25*0,25*0,5 "čerpací šachty ,26 úseků</t>
  </si>
  <si>
    <t>16</t>
  </si>
  <si>
    <t>162251101</t>
  </si>
  <si>
    <t>Vodorovné přemístění do 20 m výkopku/sypaniny z horniny třídy těžitelnosti I, skupiny 1 až 3</t>
  </si>
  <si>
    <t>-2115858113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</si>
  <si>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</si>
  <si>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(261,0+26*2,0)*(2,5+0,5)/2*0,5 "zemina pro zemní hrázku, jímku</t>
  </si>
  <si>
    <t>17</t>
  </si>
  <si>
    <t>162300000R</t>
  </si>
  <si>
    <t>Likvidace dřevní hmoty z pařezů podle platné legislativy, položka obsahuje naložení, přemístění, složení a poplatek za skládku</t>
  </si>
  <si>
    <t>kpl</t>
  </si>
  <si>
    <t>-1384534464</t>
  </si>
  <si>
    <t>20 ks,dle pol. odstranění pařezů D do 300 mm</t>
  </si>
  <si>
    <t>30 ks,dle pol. odstranění pařezů D do 500 mm</t>
  </si>
  <si>
    <t>18</t>
  </si>
  <si>
    <t>162701100R</t>
  </si>
  <si>
    <t>Likvidace přebytečné zeminy podle platné legislativy, položka obsahuje přemístění, složení a poplatek za skládku</t>
  </si>
  <si>
    <t>2073354016</t>
  </si>
  <si>
    <t>přebytečná zemina</t>
  </si>
  <si>
    <t>907,22+411,67 "z pol. vykopávky vodotečí tř. 3 a 4</t>
  </si>
  <si>
    <t>-582,35 "odečet zeminy pro zpětný zásyp</t>
  </si>
  <si>
    <t>19</t>
  </si>
  <si>
    <t>162700000R</t>
  </si>
  <si>
    <t>Likvidace přebytečného materiálu z vybouraného opevnění, položka obsahuje přemístění, složení a poplatek za skládku</t>
  </si>
  <si>
    <t>-346130503</t>
  </si>
  <si>
    <t>45,0+78,339 "z pol. vykopávky tř. 5 a dolamování</t>
  </si>
  <si>
    <t>98,0 "materiál z vybouraných zídek a produktovodu</t>
  </si>
  <si>
    <t>23</t>
  </si>
  <si>
    <t>171151131</t>
  </si>
  <si>
    <t>Uložení sypaniny z hornin nesoudržných a soudržných střídavě do násypů zhutněných</t>
  </si>
  <si>
    <t>-1168754104</t>
  </si>
  <si>
    <t>Uložení sypanin do násypů s rozprostřením sypaniny ve vrstvách a s hrubým urovnáním zhutněných z hornin nesoudržných a soudržných střídavě ukládaných</t>
  </si>
  <si>
    <t>582,35 "příl.D.3</t>
  </si>
  <si>
    <t>24</t>
  </si>
  <si>
    <t>171103101</t>
  </si>
  <si>
    <t>Zemní hrázky melioračních kanálů z horniny tř. 1 až 4</t>
  </si>
  <si>
    <t>373502171</t>
  </si>
  <si>
    <t>Zemní hrázky přívodních a odpadních melioračních kanálů zhutňované po vrstvách tloušťky 200 mm, s přemístěním sypaniny do 20 m nebo s jejím přehozením do 3 m z hornin tř. 1 až 4</t>
  </si>
  <si>
    <t>(261,0+26*2,0)*(2,5+0,5)/2*0,5 "zemní hrázka, jímka</t>
  </si>
  <si>
    <t>-169,02 "odečet zeminy pro přisypání fólie</t>
  </si>
  <si>
    <t>26</t>
  </si>
  <si>
    <t>174101101</t>
  </si>
  <si>
    <t>Zásyp jam, šachet rýh nebo kolem objektů sypaninou se zhutněním</t>
  </si>
  <si>
    <t>-1560637724</t>
  </si>
  <si>
    <t>Zásyp sypaninou z jakékoliv horniny s uložením výkopku ve vrstvách se zhutněním jam, šachet, rýh nebo kolem objektů v těchto vykopávkách</t>
  </si>
  <si>
    <t>27</t>
  </si>
  <si>
    <t>175203102</t>
  </si>
  <si>
    <t>Přísyp vodních staveb těsnící fólií nebo geotextilií materiálem bez zhutnění sklon svahu přes 1:5</t>
  </si>
  <si>
    <t>1054943410</t>
  </si>
  <si>
    <t>Přísyp těsnící folie nebo geotextilie na objektech vodních staveb z vhodného materiálu, bez zhutnění ve svahu sklonu přes 1 : 5</t>
  </si>
  <si>
    <t>((261,0+26*2,0)*(1,5+1,0+0,2))*0,2"přisypání těsnicí fólie pro zemní hrázku, jímku,tl. 0,2m</t>
  </si>
  <si>
    <t>28</t>
  </si>
  <si>
    <t>181411123</t>
  </si>
  <si>
    <t>Založení lučního trávníku výsevem plochy do 1000 m2 ve svahu do 1:1</t>
  </si>
  <si>
    <t>-185627325</t>
  </si>
  <si>
    <t>Založení trávníku na půdě předem připravené plochy do 1000 m2 výsevem včetně utažení lučního na svahu přes 1:2 do 1:1</t>
  </si>
  <si>
    <t>323,1 "příl. D.3 , změřeno digitálně</t>
  </si>
  <si>
    <t>29</t>
  </si>
  <si>
    <t>M</t>
  </si>
  <si>
    <t>005724700</t>
  </si>
  <si>
    <t>osivo směs travní univerzál</t>
  </si>
  <si>
    <t>kg</t>
  </si>
  <si>
    <t>1074896579</t>
  </si>
  <si>
    <t>323,10</t>
  </si>
  <si>
    <t>323,1*0,015 'Přepočtené koeficientem množství</t>
  </si>
  <si>
    <t>30</t>
  </si>
  <si>
    <t>182201101</t>
  </si>
  <si>
    <t>Svahování násypů</t>
  </si>
  <si>
    <t>-1766513133</t>
  </si>
  <si>
    <t>Svahování trvalých svahů do projektovaných profilů s potřebným přemístěním výkopku při svahování násypů v jakékoliv hornině</t>
  </si>
  <si>
    <t>323,10+809,73+439,11 "příl. D.3, změřeno digitálně</t>
  </si>
  <si>
    <t>38</t>
  </si>
  <si>
    <t>184818234</t>
  </si>
  <si>
    <t>Ochrana kmene průměru přes 700 do 900 mm bedněním výšky do 2 m</t>
  </si>
  <si>
    <t>1824726907</t>
  </si>
  <si>
    <t>Ochrana kmene bedněním před poškozením stavebním provozem zřízení včetně odstranění výšky bednění do 2 m průměru kmene přes 700 do 900 mm</t>
  </si>
  <si>
    <t>10  "stávající břehový porost, spočítáno</t>
  </si>
  <si>
    <t>Zakládání</t>
  </si>
  <si>
    <t>40</t>
  </si>
  <si>
    <t>211561111</t>
  </si>
  <si>
    <t>Výplň odvodňovacích žeber nebo trativodů kamenivem hrubým drceným frakce 4 až 16 mm</t>
  </si>
  <si>
    <t>-588734429</t>
  </si>
  <si>
    <t>Výplň kamenivem do rýh odvodňovacích žeber nebo trativodů bez zhutnění, s úpravou povrchu výplně kamenivem hrubým drceným frakce 4 až 16 mm</t>
  </si>
  <si>
    <t>261,13*0,06 "příl. D.4</t>
  </si>
  <si>
    <t>41</t>
  </si>
  <si>
    <t>211971121</t>
  </si>
  <si>
    <t>Zřízení opláštění žeber nebo trativodů geotextilií v rýze nebo zářezu sklonu přes 1:2 š do 2,5 m</t>
  </si>
  <si>
    <t>1758852797</t>
  </si>
  <si>
    <t>Zřízení opláštění výplně z geotextilie odvodňovacích žeber nebo trativodů v rýze nebo zářezu se stěnami svislými nebo šikmými o sklonu přes 1:2 při rozvinuté šířce opláštění do 2,5 m</t>
  </si>
  <si>
    <t>261,13*1,05*1,1 " koef.1,1, příl. D.4</t>
  </si>
  <si>
    <t>42</t>
  </si>
  <si>
    <t>MTM.69366051</t>
  </si>
  <si>
    <t>textilie GEOFILTEX 63 63/20 200g/m2 do š 8,8m</t>
  </si>
  <si>
    <t>-1933342990</t>
  </si>
  <si>
    <t>43</t>
  </si>
  <si>
    <t>212751104</t>
  </si>
  <si>
    <t>Trativod z drenážních trubek flexibilních PVC-U SN 4 perforace 360° včetně lože otevřený výkop DN 100 pro meliorace</t>
  </si>
  <si>
    <t>m</t>
  </si>
  <si>
    <t>-287814349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</si>
  <si>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</si>
  <si>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261,13 "za rubem zdi, příl. D.4</t>
  </si>
  <si>
    <t>44</t>
  </si>
  <si>
    <t>221211114</t>
  </si>
  <si>
    <t>Vrty přenosnými kladivy D do 56 mm úklon do 90° hl do 10 m hor. IV</t>
  </si>
  <si>
    <t>-150104924</t>
  </si>
  <si>
    <t>Vrty přenosnými vrtacími kladivy v hloubce 0 až 10 m průměru přes 13 do 56 mm, do úklonu 90 st. (úpadně až horizontálně ), v hornině tř. IV</t>
  </si>
  <si>
    <t>261,0*3*0,4 "pro kotvy, na úseku dlouhém 261 m, 3 ks/1 m délky</t>
  </si>
  <si>
    <t>45</t>
  </si>
  <si>
    <t>274311127</t>
  </si>
  <si>
    <t>Základové pasy, prahy, věnce a ostruhy z betonu prostého C 25/30</t>
  </si>
  <si>
    <t>-1717718344</t>
  </si>
  <si>
    <t>Základové konstrukce z betonu prostého pasy, prahy, věnce a ostruhy ve výkopu nebo na hlavách pilot C 25/30</t>
  </si>
  <si>
    <t>261,13*0,9*0,5 "příl. D.3</t>
  </si>
  <si>
    <t>46</t>
  </si>
  <si>
    <t>274354111</t>
  </si>
  <si>
    <t>Bednění základových pasů - zřízení</t>
  </si>
  <si>
    <t>1372781089</t>
  </si>
  <si>
    <t>Bednění základových konstrukcí pasů, prahů, věnců a ostruh zřízení</t>
  </si>
  <si>
    <t>2*261,13*0,5+26*(0,9*0,5) "příl. D.3</t>
  </si>
  <si>
    <t>47</t>
  </si>
  <si>
    <t>274354211</t>
  </si>
  <si>
    <t>Bednění základových pasů - odstranění</t>
  </si>
  <si>
    <t>-2090288980</t>
  </si>
  <si>
    <t>Bednění základových konstrukcí pasů, prahů, věnců a ostruh odstranění bednění</t>
  </si>
  <si>
    <t>272,83 "dle pol. zřízení</t>
  </si>
  <si>
    <t>Svislé a kompletní konstrukce</t>
  </si>
  <si>
    <t>48</t>
  </si>
  <si>
    <t>321222111</t>
  </si>
  <si>
    <t>Zdění obkladního zdiva vodních staveb řádkového</t>
  </si>
  <si>
    <t>1095155700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</si>
  <si>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na maltu cementovou tl. od 250 do 450 mm</t>
  </si>
  <si>
    <t>295,13*0,3 "příl. D.3,plocha  změřena digitálně</t>
  </si>
  <si>
    <t>49</t>
  </si>
  <si>
    <t>58381079</t>
  </si>
  <si>
    <t>hranoly lámané pro řádkové zdivo 20x20x40cm</t>
  </si>
  <si>
    <t>t</t>
  </si>
  <si>
    <t>1482358607</t>
  </si>
  <si>
    <t>88,539*2,5 'Přepočtené koeficientem množství</t>
  </si>
  <si>
    <t>50</t>
  </si>
  <si>
    <t>321311115</t>
  </si>
  <si>
    <t>Konstrukce vodních staveb z betonu prostého mrazuvzdorného tř. C 25/30</t>
  </si>
  <si>
    <t>-941103800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</si>
  <si>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</si>
  <si>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295,13*0,5  "příl. D.3,plocha  změřena digitálně</t>
  </si>
  <si>
    <t>51</t>
  </si>
  <si>
    <t>321351010</t>
  </si>
  <si>
    <t>Bednění konstrukcí vodních staveb rovinné - zřízení</t>
  </si>
  <si>
    <t>1702974021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</si>
  <si>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</si>
  <si>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295,13"příl. D.3,plocha  změřena digitálně (rub zídky)</t>
  </si>
  <si>
    <t>26*1,4*0,5 "dilatace</t>
  </si>
  <si>
    <t>52</t>
  </si>
  <si>
    <t>321352010</t>
  </si>
  <si>
    <t>Bednění konstrukcí vodních staveb rovinné - odstranění</t>
  </si>
  <si>
    <t>-1773029668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</si>
  <si>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</si>
  <si>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313,33 "dle pol. zřízení bednění</t>
  </si>
  <si>
    <t>Vodorovné konstrukce</t>
  </si>
  <si>
    <t>53</t>
  </si>
  <si>
    <t>451311531</t>
  </si>
  <si>
    <t>Podklad pro dlažbu z betonu prostého mrazuvzdorného tř. C 25/30 vrstva tl nad 150 do 200 mm</t>
  </si>
  <si>
    <t>793533998</t>
  </si>
  <si>
    <t>Podklad z prostého betonu pod dlažbu pro prostředí s mrazovými cykly, ve vrstvě tl. přes 150 do 200 mm</t>
  </si>
  <si>
    <t>809,73 "příl. D.3, změřeno digitálně</t>
  </si>
  <si>
    <t>54</t>
  </si>
  <si>
    <t>451571112</t>
  </si>
  <si>
    <t>Lože pod dlažby ze štěrkopísku vrstva tl nad 100 do 150 mm</t>
  </si>
  <si>
    <t>-1149432446</t>
  </si>
  <si>
    <t>Lože pod dlažby ze štěrkopísků, tl. vrstvy přes 100 do 150 mm</t>
  </si>
  <si>
    <t>809,73 "příl. D.3, změřeno digitálně, pod dl. na cem. maltu</t>
  </si>
  <si>
    <t>439,11 "příl. D.3, změřeno digitálně, pod dlažbu na sucho</t>
  </si>
  <si>
    <t>55</t>
  </si>
  <si>
    <t>465511327</t>
  </si>
  <si>
    <t>Dlažba z lomového kamene na sucho s vyklínováním a vyplněním spár tl 300 mm</t>
  </si>
  <si>
    <t>-1418276004</t>
  </si>
  <si>
    <t>Dlažba z lomového kamene lomařsky upraveného na sucho s vyklínováním kamenem, s vyplněním spár těženým kamenivem, drnem nebo ornicí s osetím, tl. kamene 300 mm</t>
  </si>
  <si>
    <t>439,11 "příl. D.3, změřeno digitálně</t>
  </si>
  <si>
    <t>56</t>
  </si>
  <si>
    <t>465513327</t>
  </si>
  <si>
    <t>Dlažba z lomového kamene na cementovou maltu s vyspárováním tl 300 mm pro hydromeliorace</t>
  </si>
  <si>
    <t>-1205511720</t>
  </si>
  <si>
    <t>Dlažba z lomového kamene lomařsky upraveného na cementovou maltu, s vyspárováním cementovou maltou, tl. kamene 300 mm</t>
  </si>
  <si>
    <t>57</t>
  </si>
  <si>
    <t>469151111</t>
  </si>
  <si>
    <t>Zřízení břehového opevnění sklon do 1:1 perforovanou folií</t>
  </si>
  <si>
    <t>-1602165246</t>
  </si>
  <si>
    <t>Zřízení břehového opevnění sklonu do 1:1 perforovanou fólií z umělých hmot</t>
  </si>
  <si>
    <t>(261,0+26*2,0)*(1,5+1,0+0,2)" těsnicí fólie pro zemní hrázku, jímku</t>
  </si>
  <si>
    <t>58</t>
  </si>
  <si>
    <t>28322100</t>
  </si>
  <si>
    <t>fólie bazénová mPVC tl 1,5mm barevná</t>
  </si>
  <si>
    <t>1937823827</t>
  </si>
  <si>
    <t>845,10/10 "desetinásobná obratovost</t>
  </si>
  <si>
    <t>Trubní vedení</t>
  </si>
  <si>
    <t>59</t>
  </si>
  <si>
    <t>810352111</t>
  </si>
  <si>
    <t>Potrubí z jedné betonové trouby kanalizační DN 200</t>
  </si>
  <si>
    <t>-249022179</t>
  </si>
  <si>
    <t>Potrubí z jedné betonové trouby kanalizační s osazením, s popř. nutným přeseknutím trouby v rovině kolmé nebo skloněné k její ose, se začištěním seku , Js trouby 200 mm</t>
  </si>
  <si>
    <t>60</t>
  </si>
  <si>
    <t>810372111</t>
  </si>
  <si>
    <t>Potrubí z jedné betonové trouby kanalizační DN 300</t>
  </si>
  <si>
    <t>-1167028151</t>
  </si>
  <si>
    <t>Potrubí z jedné betonové trouby kanalizační s osazením, s popř. nutným přeseknutím trouby v rovině kolmé nebo skloněné k její ose, se začištěním seku , Js trouby 300 mm</t>
  </si>
  <si>
    <t>1+1 "z toho 1 kamenina</t>
  </si>
  <si>
    <t>61</t>
  </si>
  <si>
    <t>810392111</t>
  </si>
  <si>
    <t>Potrubí z jedné betonové trouby kanalizační DN 400</t>
  </si>
  <si>
    <t>759379680</t>
  </si>
  <si>
    <t>Potrubí z jedné betonové trouby kanalizační s osazením, s popř. nutným přeseknutím trouby v rovině kolmé nebo skloněné k její ose, se začištěním seku , Js trouby 400 mm</t>
  </si>
  <si>
    <t>62</t>
  </si>
  <si>
    <t>810442111</t>
  </si>
  <si>
    <t>Potrubí z jedné betonové trouby kanalizační DN 600</t>
  </si>
  <si>
    <t>-1278362653</t>
  </si>
  <si>
    <t>Potrubí z jedné betonové trouby kanalizační s osazením, s popř. nutným přeseknutím trouby v rovině kolmé nebo skloněné k její ose, se začištěním seku , Js trouby 600 mm</t>
  </si>
  <si>
    <t>63</t>
  </si>
  <si>
    <t>871321141</t>
  </si>
  <si>
    <t>Montáž potrubí z PE100 SDR 11 otevřený výkop svařovaných na tupo D 160 x 14,6 mm</t>
  </si>
  <si>
    <t>-388481288</t>
  </si>
  <si>
    <t>Montáž vodovodního potrubí z plastů v otevřeném výkopu z polyetylenu PE 100 svařovaných na tupo SDR 11/PN16 D 160 x 14,6 mm</t>
  </si>
  <si>
    <t>52*1,0  "příl. D.4, trubky po 5,0m, (261,13/5=52,226 ks)</t>
  </si>
  <si>
    <t>64</t>
  </si>
  <si>
    <t>28613579</t>
  </si>
  <si>
    <t>potrubí dvouvrstvé PE100 RC SDR17 160x9,5 dl 12m</t>
  </si>
  <si>
    <t>-1186343446</t>
  </si>
  <si>
    <t>65</t>
  </si>
  <si>
    <t>871390310</t>
  </si>
  <si>
    <t>Montáž kanalizačního potrubí hladkého plnostěnného SN 10  z polypropylenu DN 400</t>
  </si>
  <si>
    <t>-1423078198</t>
  </si>
  <si>
    <t>Montáž kanalizačního potrubí z plastů z polypropylenu PP hladkého plnostěnného SN 10 DN 400</t>
  </si>
  <si>
    <t>66</t>
  </si>
  <si>
    <t>PPL.M8400R</t>
  </si>
  <si>
    <t>Trubka kanalizační Pipelife MASTER SN 10 DN 400x1m</t>
  </si>
  <si>
    <t>-826084393</t>
  </si>
  <si>
    <t>Trubka kanalizační Pipelife MASTER SN 10 DN 400x6m PP, plnostěnná třívrstvá konstr. stěny,zkoušky ráz. odolnosti dle EN1411,odolnost prorůstání kořenů dle EN14741,vysokotl. čištění 120bar dle CEN/TR 14920,značení i uvnitř trub</t>
  </si>
  <si>
    <t>67</t>
  </si>
  <si>
    <t>877315221</t>
  </si>
  <si>
    <t>Montáž tvarovek z tvrdého PVC-systém KG nebo z polypropylenu-systém KG 2000 dvouosé DN 150</t>
  </si>
  <si>
    <t>1886634383</t>
  </si>
  <si>
    <t>Montáž tvarovek na kanalizačním potrubí z trub z plastu z tvrdého PVC [systém KG] nebo z polypropylenu [systém KG 2000] v otevřeném výkopu dvouosých DN 150</t>
  </si>
  <si>
    <t>52+52 "příl. D.4, propojení drenáže</t>
  </si>
  <si>
    <t>68</t>
  </si>
  <si>
    <t>ACO.55630100</t>
  </si>
  <si>
    <t>ACO Agrosil/Korusil - T-kus DN100</t>
  </si>
  <si>
    <t>-1914901504</t>
  </si>
  <si>
    <t>69</t>
  </si>
  <si>
    <t>28611934</t>
  </si>
  <si>
    <t>redukce kanalizační plastová nesouosá KG 150/100</t>
  </si>
  <si>
    <t>170574082</t>
  </si>
  <si>
    <t>P</t>
  </si>
  <si>
    <t>Poznámka k položce:_x000D_
OSMA, kód výrobku: 75350</t>
  </si>
  <si>
    <t>70</t>
  </si>
  <si>
    <t>877390430</t>
  </si>
  <si>
    <t>Montáž spojek na potrubí z PP trub korugovaných  DN 400</t>
  </si>
  <si>
    <t>-717509830</t>
  </si>
  <si>
    <t>Montáž tvarovek na kanalizačním plastovém potrubí z polypropylenu PP korugovaného spojek, redukcí nebo navrtávacích sedel DN 400</t>
  </si>
  <si>
    <t>1 "napojení na stávající odvodňovacího potrubí a dotěsnění spoje</t>
  </si>
  <si>
    <t>71</t>
  </si>
  <si>
    <t>28617424</t>
  </si>
  <si>
    <t>spojka přesuvná kanalizace PP  DN 400</t>
  </si>
  <si>
    <t>-1968124201</t>
  </si>
  <si>
    <t>Ostatní konstrukce a práce, bourání</t>
  </si>
  <si>
    <t>72</t>
  </si>
  <si>
    <t>931992121</t>
  </si>
  <si>
    <t>Výplň dilatačních spár z extrudovaného polystyrénu tl 20 mm</t>
  </si>
  <si>
    <t>311161991</t>
  </si>
  <si>
    <t>Výplň dilatačních spár z polystyrenu extrudovaného, tloušťky 20 mm</t>
  </si>
  <si>
    <t>26*2,6 "dilatač ní spáry po 10 m, příl. D.4, (261,13/10=26,113 ks)</t>
  </si>
  <si>
    <t>73</t>
  </si>
  <si>
    <t>931994142</t>
  </si>
  <si>
    <t>Těsnění dilatační spáry betonové konstrukce polyuretanovým tmelem do pl 4,0 cm2</t>
  </si>
  <si>
    <t>1370432606</t>
  </si>
  <si>
    <t>Těsnění spáry betonové konstrukce pásy, profily, tmely tmelem polyuretanovým spáry dilatační do 4,0 cm2</t>
  </si>
  <si>
    <t>26*4,0  "příl. D.4</t>
  </si>
  <si>
    <t>74</t>
  </si>
  <si>
    <t>936457111</t>
  </si>
  <si>
    <t>Zálivka kotevních šroubů betonem objemu do 0,01 m3</t>
  </si>
  <si>
    <t>-412746517</t>
  </si>
  <si>
    <t>Zálivka kotevních šroubů, ocelových konstrukcí, různých dutin apod. betonem se zvýšenými nároky na prostředí objemu jednotlivě do 0,01 m3</t>
  </si>
  <si>
    <t>789*0,01 "zálivka kotev (žebírková ocel)</t>
  </si>
  <si>
    <t>75</t>
  </si>
  <si>
    <t>13021015</t>
  </si>
  <si>
    <t>tyč ocelová žebírková jakost BSt 500S výztuž do betonu D 16mm</t>
  </si>
  <si>
    <t>1353239360</t>
  </si>
  <si>
    <t>Poznámka k položce:_x000D_
Hmotnost: 1,58 kg/m</t>
  </si>
  <si>
    <t>261*3*1,4*0,0096</t>
  </si>
  <si>
    <t>998</t>
  </si>
  <si>
    <t>Přesun hmot</t>
  </si>
  <si>
    <t>77</t>
  </si>
  <si>
    <t>998332011</t>
  </si>
  <si>
    <t>Přesun hmot pro úpravy vodních toků a kanály</t>
  </si>
  <si>
    <t>-2137252905</t>
  </si>
  <si>
    <t>Přesun hmot pro úpravy vodních toků a kanály, hráze rybníků apod. dopravní vzdálenost do 500 m</t>
  </si>
  <si>
    <t>HZS</t>
  </si>
  <si>
    <t>Hodinové zúčtovací sazby</t>
  </si>
  <si>
    <t>78</t>
  </si>
  <si>
    <t>HZS1291</t>
  </si>
  <si>
    <t>Hodinová zúčtovací sazba pomocný stavební dělník</t>
  </si>
  <si>
    <t>512</t>
  </si>
  <si>
    <t>-1485941564</t>
  </si>
  <si>
    <t>Hodinové zúčtovací sazby profesí HSV zemní a pomocné práce pomocný stavební dělník</t>
  </si>
  <si>
    <t>0,5 "odříznutí ocelové trubky</t>
  </si>
  <si>
    <t>Soupis:</t>
  </si>
  <si>
    <t>1.1 - Náhradní výsadba břehoveho  porostu</t>
  </si>
  <si>
    <t>183101115</t>
  </si>
  <si>
    <t>Hloubení jamek bez výměny půdy zeminy tř 1 až 4 objem do 0,4 m3 v rovině a svahu do 1:5</t>
  </si>
  <si>
    <t>1961382438</t>
  </si>
  <si>
    <t>Hloubení jamek pro vysazování rostlin v zemině tř.1 až 4 bez výměny půdy  v rovině nebo na svahu do 1:5, objemu přes 0,125 do 0,40 m3</t>
  </si>
  <si>
    <t>pro odrostky  stromků javoru a olše s balem</t>
  </si>
  <si>
    <t>1+1 "dle rozpisu v příloze D1 a zakreslení v příloze C2</t>
  </si>
  <si>
    <t>184102115</t>
  </si>
  <si>
    <t>Výsadba dřeviny s balem D do 0,6 m do jamky se zalitím v rovině a svahu do 1:5</t>
  </si>
  <si>
    <t>-1769515578</t>
  </si>
  <si>
    <t>1+1 "výsadba stromků s balem do vyhloubených jamek</t>
  </si>
  <si>
    <t>02650300R</t>
  </si>
  <si>
    <t>298976210</t>
  </si>
  <si>
    <t>Javor mléč /Acer pseudoplatanus/</t>
  </si>
  <si>
    <t>1 "dle rozpisu v přílohze D1 a zakreslení v příloze C2</t>
  </si>
  <si>
    <t>02650380R</t>
  </si>
  <si>
    <t>66260298</t>
  </si>
  <si>
    <t>Olše lepkavá</t>
  </si>
  <si>
    <t>184215133</t>
  </si>
  <si>
    <t>Ukotvení kmene dřevin třemi kůly D do 0,1 m délky do 3 m</t>
  </si>
  <si>
    <t>-2106596024</t>
  </si>
  <si>
    <t>Ukotvení dřeviny kůly třemi kůly, délky přes 2 do 3 m</t>
  </si>
  <si>
    <t>1+1 "ukotvení vysazených stromků</t>
  </si>
  <si>
    <t>05213011</t>
  </si>
  <si>
    <t>výřezy tyčové</t>
  </si>
  <si>
    <t>-1294468827</t>
  </si>
  <si>
    <t>2*3*3,0*3,14*0,04*0,04 "kůly  dl. 3,0 m , tl. 8 cm</t>
  </si>
  <si>
    <t>2*3*0,3*3,14*0,04*0,04 "příčníky, 3 ks k jednomu stromu</t>
  </si>
  <si>
    <t>184215412</t>
  </si>
  <si>
    <t>Zhotovení závlahové mísy dřevin D do 1,0 m v rovině nebo na svahu do 1:5</t>
  </si>
  <si>
    <t>-256816224</t>
  </si>
  <si>
    <t>Zhotovení závlahové mísy u solitérních dřevin v rovině nebo na svahu do 1:5, o průměru mísy přes 0,5 do 1 m</t>
  </si>
  <si>
    <t>1+1 "vymodelovat z materiálu na břehu a mulčovací kůry</t>
  </si>
  <si>
    <t>10391100</t>
  </si>
  <si>
    <t>kůra mulčovací VL</t>
  </si>
  <si>
    <t>-1199143783</t>
  </si>
  <si>
    <t>2*3,14*0,5*0,5*0,10 " v tl.10 cm</t>
  </si>
  <si>
    <t>18481312R</t>
  </si>
  <si>
    <t>Ochrana dřevin před okusem mechanicky v rovině a svahu do 1:5 - plastová chránička 103 cm</t>
  </si>
  <si>
    <t>302559881</t>
  </si>
  <si>
    <t>Ochrana dřevin před okusem zvěří mechanicky v rovině nebo ve svahu do 1:5, výšky do 2 m</t>
  </si>
  <si>
    <t>1+1 "ochrana vysazených odrostků</t>
  </si>
  <si>
    <t>10</t>
  </si>
  <si>
    <t>18481411R</t>
  </si>
  <si>
    <t>Odplevelení sazenic v ploše 0,5x0,5 m v zemině tř 3</t>
  </si>
  <si>
    <t>175176099</t>
  </si>
  <si>
    <t>Odplevelení sazenic  , na ploše 0,50 x 0,50 m v zemině tř. 3</t>
  </si>
  <si>
    <t xml:space="preserve">1+1 " odplevelení vysazených dřevin </t>
  </si>
  <si>
    <t>185804311</t>
  </si>
  <si>
    <t>Zalití rostlin vodou plocha do 20 m2</t>
  </si>
  <si>
    <t>209176364</t>
  </si>
  <si>
    <t>Zalití rostlin vodou  plochy záhonů jednotlivě do 20 m2</t>
  </si>
  <si>
    <t>zálivka vysazených dřevin 5x ročně</t>
  </si>
  <si>
    <t>(1+1)*5*0,050 "50 litrů k jedné dřevině</t>
  </si>
  <si>
    <t>12</t>
  </si>
  <si>
    <t>998231411</t>
  </si>
  <si>
    <t>Ruční přesun hmot pro sadovnické a krajinářské úpravy do100 m</t>
  </si>
  <si>
    <t>-1506897326</t>
  </si>
  <si>
    <t>Přesun hmot pro sadovnické a krajinářské úpravy - ručně bez užití mechanizace vodorovná dopravní vzdálenost do 100 m</t>
  </si>
  <si>
    <t>Úroveň 3:</t>
  </si>
  <si>
    <t>1.1.1 - Péče o vysazené porosty 1. rokem po výsadbě</t>
  </si>
  <si>
    <t>216245918</t>
  </si>
  <si>
    <t>2 "vymodelovat z materiálu na břehu s doplněním mulčovací kůry</t>
  </si>
  <si>
    <t>-1697249097</t>
  </si>
  <si>
    <t>0,157* 0,1 "doplnění mulčovací kůry, 10% z celk. mn.</t>
  </si>
  <si>
    <t>Odplevelení sazenic v ploše 0,5x0,5 m vytrháním</t>
  </si>
  <si>
    <t>-566451844</t>
  </si>
  <si>
    <t>Odplevelení sazenic  , na ploše 0,50 x 0,50 m vytrháním</t>
  </si>
  <si>
    <t>(1+1)*2 "odplevelení vysazených stromků vytrháním, 2x za veg. období</t>
  </si>
  <si>
    <t>184816111</t>
  </si>
  <si>
    <t>Hnojení sazenic průmyslovými hnojivy do 0,25 kg k jedné sazenici</t>
  </si>
  <si>
    <t>923616927</t>
  </si>
  <si>
    <t>Hnojení sazenic průmyslovými hnojivy v množství do 0,25 kg k jedné sazenici</t>
  </si>
  <si>
    <t>1+1 "přihnojení vysazených stromků</t>
  </si>
  <si>
    <t>25191155</t>
  </si>
  <si>
    <t>hnojivo průmyslové Cererit</t>
  </si>
  <si>
    <t>1212958444</t>
  </si>
  <si>
    <t>2*0,25 'Přepočtené koeficientem množství</t>
  </si>
  <si>
    <t>184911111</t>
  </si>
  <si>
    <t>Znovuuvázání dřeviny ke kůlům</t>
  </si>
  <si>
    <t>-1579095466</t>
  </si>
  <si>
    <t>Znovuuvázání dřeviny jedním úvazkem ke stávajícímu kůlu</t>
  </si>
  <si>
    <t>1+1 "oprava ukotvení vysázených stromků</t>
  </si>
  <si>
    <t>-1282823498</t>
  </si>
  <si>
    <t>zálivka vysázených stromků 5x ročně</t>
  </si>
  <si>
    <t>(1+1)*5*0,050 "50 litrů k jednomu stromku</t>
  </si>
  <si>
    <t>-362153291</t>
  </si>
  <si>
    <t>1.1.2 - Péče o vysazené porosty 2. rokem po výsadbě</t>
  </si>
  <si>
    <t>-296695084</t>
  </si>
  <si>
    <t>2 "vymodelovat z materiálu na břehu a doplnění mulčovací kůry</t>
  </si>
  <si>
    <t>2074356343</t>
  </si>
  <si>
    <t>0,157* 0,05 "doplnění mulčovací kůry, 5% z celk. mn.</t>
  </si>
  <si>
    <t>-865768673</t>
  </si>
  <si>
    <t>1+1 "odplevelení vysazených dřevin vytrháním</t>
  </si>
  <si>
    <t>184818111</t>
  </si>
  <si>
    <t>Vyvětvení a tvarový ořez dřevin v do 3 m s odnesením odpadu do 200 m a spálením</t>
  </si>
  <si>
    <t>-1193455673</t>
  </si>
  <si>
    <t>Vyvětvení a tvarový ořez dřevin s úpravou koruny  při výšce stromu do 3 m</t>
  </si>
  <si>
    <t>1+1 "úprava korunky vysázených stromků</t>
  </si>
  <si>
    <t>215299807</t>
  </si>
  <si>
    <t>1239833120</t>
  </si>
  <si>
    <t>-787285017</t>
  </si>
  <si>
    <t>1.1.3 - Péče o vysazené porosty 3. rokem po výsadbě</t>
  </si>
  <si>
    <t>-423008946</t>
  </si>
  <si>
    <t>1+1"odplevelení vysázených stromků</t>
  </si>
  <si>
    <t>478910635</t>
  </si>
  <si>
    <t>1+1 " oprava ukotvení vysázených stromků</t>
  </si>
  <si>
    <t>2074848145</t>
  </si>
  <si>
    <t>zálivka vysázených stromků, 4x ročně</t>
  </si>
  <si>
    <t>(1+1)*4*0,050 "50 litrů k jednomu stromku</t>
  </si>
  <si>
    <t>1.1.4 - Péče o vysazené porosty 4. rokem po výsadbě</t>
  </si>
  <si>
    <t>1631086418</t>
  </si>
  <si>
    <t>1+1"odplevelení vysazených dřevin vytrháním</t>
  </si>
  <si>
    <t>-547059751</t>
  </si>
  <si>
    <t>-2108652973</t>
  </si>
  <si>
    <t>zálivka vysázených stromků 3x ročně</t>
  </si>
  <si>
    <t>(1+1)*3*0,050 "50 litrů k jedné dřevině</t>
  </si>
  <si>
    <t>1.1.5 - Péče o vysazené porosty5. rokem po výsadbě</t>
  </si>
  <si>
    <t>184215172</t>
  </si>
  <si>
    <t>Odstranění ukotvení kmene dřevin třemi kůly D do 0,1 m délky do 2 m</t>
  </si>
  <si>
    <t>487051681</t>
  </si>
  <si>
    <t>Odstranění ukotvení dřeviny kůly třemi kůly, délky přes 1 do 2 m</t>
  </si>
  <si>
    <t>1+1 "odstranění  ukotvení</t>
  </si>
  <si>
    <t>184804116</t>
  </si>
  <si>
    <t>Zrušení ochrany proti okusu z rákosu nebo umělých hmot</t>
  </si>
  <si>
    <t>-676506835</t>
  </si>
  <si>
    <t>Odstranění ochrany proti okusu zvěří v rovině nebo na svahu do 1:5, chráničem z rákosu nebo umělých hmot</t>
  </si>
  <si>
    <t>1+1 "odstranění chrániček proti okusu</t>
  </si>
  <si>
    <t>-1661247788</t>
  </si>
  <si>
    <t>1+1"odplevelení vysazených dřevin</t>
  </si>
  <si>
    <t>-1141240903</t>
  </si>
  <si>
    <t>-467455503</t>
  </si>
  <si>
    <t>zálivka vysazených stromků, 2x ročně</t>
  </si>
  <si>
    <t>(1+1)*2*0,050 "50 litrů k jednomu stromku</t>
  </si>
  <si>
    <t>2 - VON Vedlejší a ostatní náklady</t>
  </si>
  <si>
    <t>VRN - Vedlejší rozpočtové náklady</t>
  </si>
  <si>
    <t xml:space="preserve">    VRN1 - Vedlejší a ostatní rozpočtové náklady</t>
  </si>
  <si>
    <t xml:space="preserve">    VRN2 - Projektová dokumentace - ostatní náklady</t>
  </si>
  <si>
    <t xml:space="preserve">    VRN3 - Geodetické práce a vytýčení - ostatní náklady</t>
  </si>
  <si>
    <t xml:space="preserve">    VRN9 - Ostatní náklady</t>
  </si>
  <si>
    <t>938909311</t>
  </si>
  <si>
    <t>Čištění vozovek metením strojně podkladu nebo krytu betonového nebo živičného</t>
  </si>
  <si>
    <t>2115613261</t>
  </si>
  <si>
    <t>400,0*2,5*20*0,5 " dle potřeby (v závislosti na počasí)</t>
  </si>
  <si>
    <t>VRN</t>
  </si>
  <si>
    <t>Vedlejší rozpočtové náklady</t>
  </si>
  <si>
    <t>VRN1</t>
  </si>
  <si>
    <t>Vedlejší a ostatní rozpočtové náklady</t>
  </si>
  <si>
    <t>011</t>
  </si>
  <si>
    <t>Zajištění kompletního zařízení staveniště a jeho přípojení na inž. sítě</t>
  </si>
  <si>
    <t>soubor</t>
  </si>
  <si>
    <t>1024</t>
  </si>
  <si>
    <t>-727499908</t>
  </si>
  <si>
    <t>Zajištění kompletního zařízení stavenišrě a jeho přípojení na sítě</t>
  </si>
  <si>
    <t>zajištění místnosti pro TDI v ZS vč. jejího vybavení</t>
  </si>
  <si>
    <t>zajištění ohlášení všech staveb zařízení staveniště dle §104 odst. (2) zákona č. 183/2006 Sb.</t>
  </si>
  <si>
    <t>- zajištění místnosti pro TDI v ZS vč. jejího vybavení</t>
  </si>
  <si>
    <t>- zajištění ohlášení všech staveb zařízení staveniště dle §104 odst. (2) zákona č. 183/2006 Sb.</t>
  </si>
  <si>
    <t>- zajištění oplocení prostoru ZS, jeho napojení na inž. sítě</t>
  </si>
  <si>
    <t>- zajištění následné likvidace všech objektů ZS včetně připojení na sítě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</si>
  <si>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</si>
  <si>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</si>
  <si>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</si>
  <si>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</si>
  <si>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</si>
  <si>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</si>
  <si>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</si>
  <si>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0112</t>
  </si>
  <si>
    <t>Zajištění obnovy asfaltové komunikace</t>
  </si>
  <si>
    <t>-1741909757</t>
  </si>
  <si>
    <t>Zajištění pasportu a obnovy asfaltové komunikace</t>
  </si>
  <si>
    <t>VRN2</t>
  </si>
  <si>
    <t>Projektová dokumentace - ostatní náklady</t>
  </si>
  <si>
    <t>0210</t>
  </si>
  <si>
    <t>Vypracování Plánu opatření pro případ havárie</t>
  </si>
  <si>
    <t>-1880613017</t>
  </si>
  <si>
    <t xml:space="preserve">Zhotovitelem vypracovaný plán opatření pro případ úniku závadných látek </t>
  </si>
  <si>
    <t>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</si>
  <si>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</si>
  <si>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</si>
  <si>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-908894892</t>
  </si>
  <si>
    <t xml:space="preserve">Zpracování povodňového plánu stavby dle §71 zákona č. 254/2001 Sb. </t>
  </si>
  <si>
    <t>včetně zajištění schválení příslušnými orgány správy a Povodím Labe, státní podnik</t>
  </si>
  <si>
    <t>023</t>
  </si>
  <si>
    <t>Vypracování  projektu skutečného provedení díla</t>
  </si>
  <si>
    <t>-1028158363</t>
  </si>
  <si>
    <t>VRN3</t>
  </si>
  <si>
    <t>Geodetické práce a vytýčení - ostatní náklady</t>
  </si>
  <si>
    <t>031</t>
  </si>
  <si>
    <t>Vypracování geodetického zaměření skutečného stavu</t>
  </si>
  <si>
    <t>-716277669</t>
  </si>
  <si>
    <t>Vypracování  geodetického zaměření skutečného stavu</t>
  </si>
  <si>
    <t>034403000</t>
  </si>
  <si>
    <t>Dopravní značení na staveništi</t>
  </si>
  <si>
    <t>-2057374782</t>
  </si>
  <si>
    <t>Zařízení staveniště zabezpečení staveniště dopravní značení na staveništi</t>
  </si>
  <si>
    <t>035</t>
  </si>
  <si>
    <t>Zajištění veškerých geodetických prací souvisejících s realizací díla</t>
  </si>
  <si>
    <t>1879202921</t>
  </si>
  <si>
    <t>Vytýčení stavby</t>
  </si>
  <si>
    <t>VRN9</t>
  </si>
  <si>
    <t>Ostatní náklady</t>
  </si>
  <si>
    <t>0931</t>
  </si>
  <si>
    <t>Provedení pasportizace stávajících nemovitostí</t>
  </si>
  <si>
    <t>1793012869</t>
  </si>
  <si>
    <t>Provedení pasportizace stávajících nemovitostí (vč. pozemků)  a jejich příslušenství,</t>
  </si>
  <si>
    <t>zajištění fotodokumentace stávajícího stavu přístupových komunikací</t>
  </si>
  <si>
    <t>uvedení do pův. stavu vč. nutného plošného urovnání terénu</t>
  </si>
  <si>
    <t xml:space="preserve">protokolární předání majitelům </t>
  </si>
  <si>
    <t>094</t>
  </si>
  <si>
    <t>Zajištění vytýčení veškerých podzemních zařízení</t>
  </si>
  <si>
    <t>1438805410</t>
  </si>
  <si>
    <t>0991</t>
  </si>
  <si>
    <t>Zajištění fotodokumentace veškerých konstrukcí, které budou v průběhu stavby skryty nebo zakryty</t>
  </si>
  <si>
    <t>-143633829</t>
  </si>
  <si>
    <t xml:space="preserve">Zajištění fotodokumentace veškerých konstrukcí, </t>
  </si>
  <si>
    <t xml:space="preserve"> které budou v průběhu stavby skryty nebo zakryty</t>
  </si>
  <si>
    <t>0992</t>
  </si>
  <si>
    <t>Zajištění průzkumu staveniště zaměřeného na výskyt zvláště chráněných živočichů a rostlin k tomu oprávněnou osobou a jejich transferu a zajištění slovení vodních živočichů</t>
  </si>
  <si>
    <t>-123201549</t>
  </si>
  <si>
    <t>Průzkum staveniště zaměřený na výskyt zvláště chráněných živočichů a rostlin vč. jejich transferu</t>
  </si>
  <si>
    <t>probírání odtěženého materiálu za účelem odběru larev včetně jejich transferu</t>
  </si>
  <si>
    <t>pořízení protokolu o výskytu a transferu zvl. chráněných druhů</t>
  </si>
  <si>
    <t>odborné slovení rybí osádky vč. finanční kmpenzace za slovení rybí obsádky</t>
  </si>
  <si>
    <t>a zajištění oznámení zahájení prací na vodním toku příslušnému uživateli rybářského revíru</t>
  </si>
  <si>
    <t>po dokončení stavby předat bezodkladně protokol příslušnému KÚ</t>
  </si>
  <si>
    <t>Javor mléč, se zapěstovanou korunkou, obvod kmínku 12 - 14 cm, s balem</t>
  </si>
  <si>
    <t>Olše lepkavá,  se zapěstovanou korunkou, obvod kmínku 12 - 14 cm, s balem</t>
  </si>
  <si>
    <t xml:space="preserve"> -zajištění trvalého oplocení areálu ČD/SŽDC během výstavby</t>
  </si>
  <si>
    <t>pasport asf. komunikace včetně fotodokumentace   
obnova stávající asf.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</si>
</sst>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106"/>
  <sheetViews>
    <sheetView showGridLines="0" tabSelected="1" topLeftCell="B8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0" t="s">
        <v>14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2"/>
      <c r="AQ5" s="22"/>
      <c r="AR5" s="20"/>
      <c r="BE5" s="30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2" t="s">
        <v>17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2"/>
      <c r="AQ6" s="22"/>
      <c r="AR6" s="20"/>
      <c r="BE6" s="30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08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0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8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1</v>
      </c>
      <c r="AO10" s="22"/>
      <c r="AP10" s="22"/>
      <c r="AQ10" s="22"/>
      <c r="AR10" s="20"/>
      <c r="BE10" s="30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30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8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31</v>
      </c>
      <c r="AO13" s="22"/>
      <c r="AP13" s="22"/>
      <c r="AQ13" s="22"/>
      <c r="AR13" s="20"/>
      <c r="BE13" s="308"/>
      <c r="BS13" s="17" t="s">
        <v>6</v>
      </c>
    </row>
    <row r="14" spans="1:74" ht="12.75">
      <c r="B14" s="21"/>
      <c r="C14" s="22"/>
      <c r="D14" s="22"/>
      <c r="E14" s="313" t="s">
        <v>31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30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8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1</v>
      </c>
      <c r="AO16" s="22"/>
      <c r="AP16" s="22"/>
      <c r="AQ16" s="22"/>
      <c r="AR16" s="20"/>
      <c r="BE16" s="30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308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8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30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308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8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8"/>
    </row>
    <row r="23" spans="1:71" s="1" customFormat="1" ht="35.25" customHeight="1">
      <c r="B23" s="21"/>
      <c r="C23" s="22"/>
      <c r="D23" s="22"/>
      <c r="E23" s="315" t="s">
        <v>38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22"/>
      <c r="AP23" s="22"/>
      <c r="AQ23" s="22"/>
      <c r="AR23" s="20"/>
      <c r="BE23" s="30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8"/>
    </row>
    <row r="26" spans="1:71" s="2" customFormat="1" ht="25.9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6">
        <f>ROUND(AG94,2)</f>
        <v>0</v>
      </c>
      <c r="AL26" s="317"/>
      <c r="AM26" s="317"/>
      <c r="AN26" s="317"/>
      <c r="AO26" s="317"/>
      <c r="AP26" s="36"/>
      <c r="AQ26" s="36"/>
      <c r="AR26" s="39"/>
      <c r="BE26" s="30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8" t="s">
        <v>40</v>
      </c>
      <c r="M28" s="318"/>
      <c r="N28" s="318"/>
      <c r="O28" s="318"/>
      <c r="P28" s="318"/>
      <c r="Q28" s="36"/>
      <c r="R28" s="36"/>
      <c r="S28" s="36"/>
      <c r="T28" s="36"/>
      <c r="U28" s="36"/>
      <c r="V28" s="36"/>
      <c r="W28" s="318" t="s">
        <v>41</v>
      </c>
      <c r="X28" s="318"/>
      <c r="Y28" s="318"/>
      <c r="Z28" s="318"/>
      <c r="AA28" s="318"/>
      <c r="AB28" s="318"/>
      <c r="AC28" s="318"/>
      <c r="AD28" s="318"/>
      <c r="AE28" s="318"/>
      <c r="AF28" s="36"/>
      <c r="AG28" s="36"/>
      <c r="AH28" s="36"/>
      <c r="AI28" s="36"/>
      <c r="AJ28" s="36"/>
      <c r="AK28" s="318" t="s">
        <v>42</v>
      </c>
      <c r="AL28" s="318"/>
      <c r="AM28" s="318"/>
      <c r="AN28" s="318"/>
      <c r="AO28" s="318"/>
      <c r="AP28" s="36"/>
      <c r="AQ28" s="36"/>
      <c r="AR28" s="39"/>
      <c r="BE28" s="308"/>
    </row>
    <row r="29" spans="1:71" s="3" customFormat="1" ht="14.45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300">
        <v>0.21</v>
      </c>
      <c r="M29" s="301"/>
      <c r="N29" s="301"/>
      <c r="O29" s="301"/>
      <c r="P29" s="301"/>
      <c r="Q29" s="41"/>
      <c r="R29" s="41"/>
      <c r="S29" s="41"/>
      <c r="T29" s="41"/>
      <c r="U29" s="41"/>
      <c r="V29" s="41"/>
      <c r="W29" s="302">
        <f>ROUND(AZ94, 2)</f>
        <v>0</v>
      </c>
      <c r="X29" s="301"/>
      <c r="Y29" s="301"/>
      <c r="Z29" s="301"/>
      <c r="AA29" s="301"/>
      <c r="AB29" s="301"/>
      <c r="AC29" s="301"/>
      <c r="AD29" s="301"/>
      <c r="AE29" s="301"/>
      <c r="AF29" s="41"/>
      <c r="AG29" s="41"/>
      <c r="AH29" s="41"/>
      <c r="AI29" s="41"/>
      <c r="AJ29" s="41"/>
      <c r="AK29" s="302">
        <f>ROUND(AV94, 2)</f>
        <v>0</v>
      </c>
      <c r="AL29" s="301"/>
      <c r="AM29" s="301"/>
      <c r="AN29" s="301"/>
      <c r="AO29" s="301"/>
      <c r="AP29" s="41"/>
      <c r="AQ29" s="41"/>
      <c r="AR29" s="42"/>
      <c r="BE29" s="309"/>
    </row>
    <row r="30" spans="1:71" s="3" customFormat="1" ht="14.45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300">
        <v>0.15</v>
      </c>
      <c r="M30" s="301"/>
      <c r="N30" s="301"/>
      <c r="O30" s="301"/>
      <c r="P30" s="301"/>
      <c r="Q30" s="41"/>
      <c r="R30" s="41"/>
      <c r="S30" s="41"/>
      <c r="T30" s="41"/>
      <c r="U30" s="41"/>
      <c r="V30" s="41"/>
      <c r="W30" s="302">
        <f>ROUND(BA94, 2)</f>
        <v>0</v>
      </c>
      <c r="X30" s="301"/>
      <c r="Y30" s="301"/>
      <c r="Z30" s="301"/>
      <c r="AA30" s="301"/>
      <c r="AB30" s="301"/>
      <c r="AC30" s="301"/>
      <c r="AD30" s="301"/>
      <c r="AE30" s="301"/>
      <c r="AF30" s="41"/>
      <c r="AG30" s="41"/>
      <c r="AH30" s="41"/>
      <c r="AI30" s="41"/>
      <c r="AJ30" s="41"/>
      <c r="AK30" s="302">
        <f>ROUND(AW94, 2)</f>
        <v>0</v>
      </c>
      <c r="AL30" s="301"/>
      <c r="AM30" s="301"/>
      <c r="AN30" s="301"/>
      <c r="AO30" s="301"/>
      <c r="AP30" s="41"/>
      <c r="AQ30" s="41"/>
      <c r="AR30" s="42"/>
      <c r="BE30" s="309"/>
    </row>
    <row r="31" spans="1:71" s="3" customFormat="1" ht="14.45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300">
        <v>0.21</v>
      </c>
      <c r="M31" s="301"/>
      <c r="N31" s="301"/>
      <c r="O31" s="301"/>
      <c r="P31" s="301"/>
      <c r="Q31" s="41"/>
      <c r="R31" s="41"/>
      <c r="S31" s="41"/>
      <c r="T31" s="41"/>
      <c r="U31" s="41"/>
      <c r="V31" s="41"/>
      <c r="W31" s="302">
        <f>ROUND(BB94, 2)</f>
        <v>0</v>
      </c>
      <c r="X31" s="301"/>
      <c r="Y31" s="301"/>
      <c r="Z31" s="301"/>
      <c r="AA31" s="301"/>
      <c r="AB31" s="301"/>
      <c r="AC31" s="301"/>
      <c r="AD31" s="301"/>
      <c r="AE31" s="301"/>
      <c r="AF31" s="41"/>
      <c r="AG31" s="41"/>
      <c r="AH31" s="41"/>
      <c r="AI31" s="41"/>
      <c r="AJ31" s="41"/>
      <c r="AK31" s="302">
        <v>0</v>
      </c>
      <c r="AL31" s="301"/>
      <c r="AM31" s="301"/>
      <c r="AN31" s="301"/>
      <c r="AO31" s="301"/>
      <c r="AP31" s="41"/>
      <c r="AQ31" s="41"/>
      <c r="AR31" s="42"/>
      <c r="BE31" s="309"/>
    </row>
    <row r="32" spans="1:71" s="3" customFormat="1" ht="14.45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300">
        <v>0.15</v>
      </c>
      <c r="M32" s="301"/>
      <c r="N32" s="301"/>
      <c r="O32" s="301"/>
      <c r="P32" s="301"/>
      <c r="Q32" s="41"/>
      <c r="R32" s="41"/>
      <c r="S32" s="41"/>
      <c r="T32" s="41"/>
      <c r="U32" s="41"/>
      <c r="V32" s="41"/>
      <c r="W32" s="302">
        <f>ROUND(BC94, 2)</f>
        <v>0</v>
      </c>
      <c r="X32" s="301"/>
      <c r="Y32" s="301"/>
      <c r="Z32" s="301"/>
      <c r="AA32" s="301"/>
      <c r="AB32" s="301"/>
      <c r="AC32" s="301"/>
      <c r="AD32" s="301"/>
      <c r="AE32" s="301"/>
      <c r="AF32" s="41"/>
      <c r="AG32" s="41"/>
      <c r="AH32" s="41"/>
      <c r="AI32" s="41"/>
      <c r="AJ32" s="41"/>
      <c r="AK32" s="302">
        <v>0</v>
      </c>
      <c r="AL32" s="301"/>
      <c r="AM32" s="301"/>
      <c r="AN32" s="301"/>
      <c r="AO32" s="301"/>
      <c r="AP32" s="41"/>
      <c r="AQ32" s="41"/>
      <c r="AR32" s="42"/>
      <c r="BE32" s="309"/>
    </row>
    <row r="33" spans="1:57" s="3" customFormat="1" ht="14.45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300">
        <v>0</v>
      </c>
      <c r="M33" s="301"/>
      <c r="N33" s="301"/>
      <c r="O33" s="301"/>
      <c r="P33" s="301"/>
      <c r="Q33" s="41"/>
      <c r="R33" s="41"/>
      <c r="S33" s="41"/>
      <c r="T33" s="41"/>
      <c r="U33" s="41"/>
      <c r="V33" s="41"/>
      <c r="W33" s="302">
        <f>ROUND(BD94, 2)</f>
        <v>0</v>
      </c>
      <c r="X33" s="301"/>
      <c r="Y33" s="301"/>
      <c r="Z33" s="301"/>
      <c r="AA33" s="301"/>
      <c r="AB33" s="301"/>
      <c r="AC33" s="301"/>
      <c r="AD33" s="301"/>
      <c r="AE33" s="301"/>
      <c r="AF33" s="41"/>
      <c r="AG33" s="41"/>
      <c r="AH33" s="41"/>
      <c r="AI33" s="41"/>
      <c r="AJ33" s="41"/>
      <c r="AK33" s="302">
        <v>0</v>
      </c>
      <c r="AL33" s="301"/>
      <c r="AM33" s="301"/>
      <c r="AN33" s="301"/>
      <c r="AO33" s="301"/>
      <c r="AP33" s="41"/>
      <c r="AQ33" s="41"/>
      <c r="AR33" s="42"/>
      <c r="BE33" s="30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08"/>
    </row>
    <row r="35" spans="1:57" s="2" customFormat="1" ht="25.9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296" t="s">
        <v>51</v>
      </c>
      <c r="Y35" s="294"/>
      <c r="Z35" s="294"/>
      <c r="AA35" s="294"/>
      <c r="AB35" s="294"/>
      <c r="AC35" s="45"/>
      <c r="AD35" s="45"/>
      <c r="AE35" s="45"/>
      <c r="AF35" s="45"/>
      <c r="AG35" s="45"/>
      <c r="AH35" s="45"/>
      <c r="AI35" s="45"/>
      <c r="AJ35" s="45"/>
      <c r="AK35" s="293">
        <f>SUM(AK26:AK33)</f>
        <v>0</v>
      </c>
      <c r="AL35" s="294"/>
      <c r="AM35" s="294"/>
      <c r="AN35" s="294"/>
      <c r="AO35" s="29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53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54</v>
      </c>
      <c r="AI60" s="38"/>
      <c r="AJ60" s="38"/>
      <c r="AK60" s="38"/>
      <c r="AL60" s="38"/>
      <c r="AM60" s="52" t="s">
        <v>55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56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57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54</v>
      </c>
      <c r="AI75" s="38"/>
      <c r="AJ75" s="38"/>
      <c r="AK75" s="38"/>
      <c r="AL75" s="38"/>
      <c r="AM75" s="52" t="s">
        <v>55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M17/033-1KZ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04" t="str">
        <f>K6</f>
        <v>Úpa, Trutnov, oprava LB opevnění, ř.km 49,250 - 49,505</v>
      </c>
      <c r="M85" s="305"/>
      <c r="N85" s="305"/>
      <c r="O85" s="305"/>
      <c r="P85" s="305"/>
      <c r="Q85" s="305"/>
      <c r="R85" s="305"/>
      <c r="S85" s="305"/>
      <c r="T85" s="305"/>
      <c r="U85" s="305"/>
      <c r="V85" s="305"/>
      <c r="W85" s="305"/>
      <c r="X85" s="305"/>
      <c r="Y85" s="305"/>
      <c r="Z85" s="305"/>
      <c r="AA85" s="305"/>
      <c r="AB85" s="305"/>
      <c r="AC85" s="305"/>
      <c r="AD85" s="305"/>
      <c r="AE85" s="305"/>
      <c r="AF85" s="305"/>
      <c r="AG85" s="305"/>
      <c r="AH85" s="305"/>
      <c r="AI85" s="305"/>
      <c r="AJ85" s="305"/>
      <c r="AK85" s="305"/>
      <c r="AL85" s="305"/>
      <c r="AM85" s="305"/>
      <c r="AN85" s="305"/>
      <c r="AO85" s="30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Trutnov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24</v>
      </c>
      <c r="AJ87" s="36"/>
      <c r="AK87" s="36"/>
      <c r="AL87" s="36"/>
      <c r="AM87" s="287" t="str">
        <f>IF(AN8= "","",AN8)</f>
        <v>6.4.2020</v>
      </c>
      <c r="AN87" s="28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26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Povodí Labe,státní podnik,Víta Nejedlého 951/3,HK3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88" t="str">
        <f>IF(E17="","",E17)</f>
        <v>Multiaqua s.r.o., Veverkova 1343, HK 2</v>
      </c>
      <c r="AN89" s="289"/>
      <c r="AO89" s="289"/>
      <c r="AP89" s="289"/>
      <c r="AQ89" s="36"/>
      <c r="AR89" s="39"/>
      <c r="AS89" s="277" t="s">
        <v>59</v>
      </c>
      <c r="AT89" s="27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88" t="str">
        <f>IF(E20="","",E20)</f>
        <v>Ing. Pavel Romášek</v>
      </c>
      <c r="AN90" s="289"/>
      <c r="AO90" s="289"/>
      <c r="AP90" s="289"/>
      <c r="AQ90" s="36"/>
      <c r="AR90" s="39"/>
      <c r="AS90" s="279"/>
      <c r="AT90" s="28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1"/>
      <c r="AT91" s="28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19" t="s">
        <v>60</v>
      </c>
      <c r="D92" s="291"/>
      <c r="E92" s="291"/>
      <c r="F92" s="291"/>
      <c r="G92" s="291"/>
      <c r="H92" s="73"/>
      <c r="I92" s="290" t="s">
        <v>61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9" t="s">
        <v>62</v>
      </c>
      <c r="AH92" s="291"/>
      <c r="AI92" s="291"/>
      <c r="AJ92" s="291"/>
      <c r="AK92" s="291"/>
      <c r="AL92" s="291"/>
      <c r="AM92" s="291"/>
      <c r="AN92" s="290" t="s">
        <v>63</v>
      </c>
      <c r="AO92" s="291"/>
      <c r="AP92" s="292"/>
      <c r="AQ92" s="74" t="s">
        <v>64</v>
      </c>
      <c r="AR92" s="39"/>
      <c r="AS92" s="75" t="s">
        <v>65</v>
      </c>
      <c r="AT92" s="76" t="s">
        <v>66</v>
      </c>
      <c r="AU92" s="76" t="s">
        <v>67</v>
      </c>
      <c r="AV92" s="76" t="s">
        <v>68</v>
      </c>
      <c r="AW92" s="76" t="s">
        <v>69</v>
      </c>
      <c r="AX92" s="76" t="s">
        <v>70</v>
      </c>
      <c r="AY92" s="76" t="s">
        <v>71</v>
      </c>
      <c r="AZ92" s="76" t="s">
        <v>72</v>
      </c>
      <c r="BA92" s="76" t="s">
        <v>73</v>
      </c>
      <c r="BB92" s="76" t="s">
        <v>74</v>
      </c>
      <c r="BC92" s="76" t="s">
        <v>75</v>
      </c>
      <c r="BD92" s="77" t="s">
        <v>76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77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6">
        <f>ROUND(AG95+AG104,2)</f>
        <v>0</v>
      </c>
      <c r="AH94" s="306"/>
      <c r="AI94" s="306"/>
      <c r="AJ94" s="306"/>
      <c r="AK94" s="306"/>
      <c r="AL94" s="306"/>
      <c r="AM94" s="306"/>
      <c r="AN94" s="283">
        <f t="shared" ref="AN94:AN104" si="0">SUM(AG94,AT94)</f>
        <v>0</v>
      </c>
      <c r="AO94" s="283"/>
      <c r="AP94" s="283"/>
      <c r="AQ94" s="85" t="s">
        <v>1</v>
      </c>
      <c r="AR94" s="86"/>
      <c r="AS94" s="87">
        <f>ROUND(AS95+AS104,2)</f>
        <v>0</v>
      </c>
      <c r="AT94" s="88">
        <f t="shared" ref="AT94:AT104" si="1">ROUND(SUM(AV94:AW94),2)</f>
        <v>0</v>
      </c>
      <c r="AU94" s="89">
        <f>ROUND(AU95+AU104,5)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ROUND(AZ95+AZ104,2)</f>
        <v>0</v>
      </c>
      <c r="BA94" s="88">
        <f>ROUND(BA95+BA104,2)</f>
        <v>0</v>
      </c>
      <c r="BB94" s="88">
        <f>ROUND(BB95+BB104,2)</f>
        <v>0</v>
      </c>
      <c r="BC94" s="88">
        <f>ROUND(BC95+BC104,2)</f>
        <v>0</v>
      </c>
      <c r="BD94" s="90">
        <f>ROUND(BD95+BD104,2)</f>
        <v>0</v>
      </c>
      <c r="BS94" s="91" t="s">
        <v>78</v>
      </c>
      <c r="BT94" s="91" t="s">
        <v>79</v>
      </c>
      <c r="BU94" s="92" t="s">
        <v>80</v>
      </c>
      <c r="BV94" s="91" t="s">
        <v>81</v>
      </c>
      <c r="BW94" s="91" t="s">
        <v>5</v>
      </c>
      <c r="BX94" s="91" t="s">
        <v>82</v>
      </c>
      <c r="CL94" s="91" t="s">
        <v>19</v>
      </c>
    </row>
    <row r="95" spans="1:91" s="7" customFormat="1" ht="16.5" customHeight="1">
      <c r="B95" s="93"/>
      <c r="C95" s="94"/>
      <c r="D95" s="320" t="s">
        <v>83</v>
      </c>
      <c r="E95" s="320"/>
      <c r="F95" s="320"/>
      <c r="G95" s="320"/>
      <c r="H95" s="320"/>
      <c r="I95" s="95"/>
      <c r="J95" s="320" t="s">
        <v>84</v>
      </c>
      <c r="K95" s="320"/>
      <c r="L95" s="320"/>
      <c r="M95" s="320"/>
      <c r="N95" s="320"/>
      <c r="O95" s="320"/>
      <c r="P95" s="320"/>
      <c r="Q95" s="320"/>
      <c r="R95" s="320"/>
      <c r="S95" s="320"/>
      <c r="T95" s="320"/>
      <c r="U95" s="320"/>
      <c r="V95" s="320"/>
      <c r="W95" s="320"/>
      <c r="X95" s="320"/>
      <c r="Y95" s="320"/>
      <c r="Z95" s="320"/>
      <c r="AA95" s="320"/>
      <c r="AB95" s="320"/>
      <c r="AC95" s="320"/>
      <c r="AD95" s="320"/>
      <c r="AE95" s="320"/>
      <c r="AF95" s="320"/>
      <c r="AG95" s="286">
        <f>ROUND(AG96+AG97,2)</f>
        <v>0</v>
      </c>
      <c r="AH95" s="285"/>
      <c r="AI95" s="285"/>
      <c r="AJ95" s="285"/>
      <c r="AK95" s="285"/>
      <c r="AL95" s="285"/>
      <c r="AM95" s="285"/>
      <c r="AN95" s="284">
        <f t="shared" si="0"/>
        <v>0</v>
      </c>
      <c r="AO95" s="285"/>
      <c r="AP95" s="285"/>
      <c r="AQ95" s="96" t="s">
        <v>85</v>
      </c>
      <c r="AR95" s="97"/>
      <c r="AS95" s="98">
        <f>ROUND(AS96+AS97,2)</f>
        <v>0</v>
      </c>
      <c r="AT95" s="99">
        <f t="shared" si="1"/>
        <v>0</v>
      </c>
      <c r="AU95" s="100">
        <f>ROUND(AU96+AU97,5)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ROUND(AZ96+AZ97,2)</f>
        <v>0</v>
      </c>
      <c r="BA95" s="99">
        <f>ROUND(BA96+BA97,2)</f>
        <v>0</v>
      </c>
      <c r="BB95" s="99">
        <f>ROUND(BB96+BB97,2)</f>
        <v>0</v>
      </c>
      <c r="BC95" s="99">
        <f>ROUND(BC96+BC97,2)</f>
        <v>0</v>
      </c>
      <c r="BD95" s="101">
        <f>ROUND(BD96+BD97,2)</f>
        <v>0</v>
      </c>
      <c r="BS95" s="102" t="s">
        <v>78</v>
      </c>
      <c r="BT95" s="102" t="s">
        <v>83</v>
      </c>
      <c r="BV95" s="102" t="s">
        <v>81</v>
      </c>
      <c r="BW95" s="102" t="s">
        <v>86</v>
      </c>
      <c r="BX95" s="102" t="s">
        <v>5</v>
      </c>
      <c r="CL95" s="102" t="s">
        <v>19</v>
      </c>
      <c r="CM95" s="102" t="s">
        <v>87</v>
      </c>
    </row>
    <row r="96" spans="1:91" s="4" customFormat="1" ht="16.5" customHeight="1">
      <c r="A96" s="103" t="s">
        <v>88</v>
      </c>
      <c r="B96" s="58"/>
      <c r="C96" s="104"/>
      <c r="D96" s="104"/>
      <c r="E96" s="303" t="s">
        <v>83</v>
      </c>
      <c r="F96" s="303"/>
      <c r="G96" s="303"/>
      <c r="H96" s="303"/>
      <c r="I96" s="303"/>
      <c r="J96" s="104"/>
      <c r="K96" s="303" t="s">
        <v>84</v>
      </c>
      <c r="L96" s="303"/>
      <c r="M96" s="303"/>
      <c r="N96" s="303"/>
      <c r="O96" s="303"/>
      <c r="P96" s="303"/>
      <c r="Q96" s="303"/>
      <c r="R96" s="303"/>
      <c r="S96" s="303"/>
      <c r="T96" s="303"/>
      <c r="U96" s="303"/>
      <c r="V96" s="303"/>
      <c r="W96" s="303"/>
      <c r="X96" s="303"/>
      <c r="Y96" s="303"/>
      <c r="Z96" s="303"/>
      <c r="AA96" s="303"/>
      <c r="AB96" s="303"/>
      <c r="AC96" s="303"/>
      <c r="AD96" s="303"/>
      <c r="AE96" s="303"/>
      <c r="AF96" s="303"/>
      <c r="AG96" s="275">
        <f>'1 - Oprava LB ř. km 49,25...'!J30</f>
        <v>0</v>
      </c>
      <c r="AH96" s="276"/>
      <c r="AI96" s="276"/>
      <c r="AJ96" s="276"/>
      <c r="AK96" s="276"/>
      <c r="AL96" s="276"/>
      <c r="AM96" s="276"/>
      <c r="AN96" s="275">
        <f t="shared" si="0"/>
        <v>0</v>
      </c>
      <c r="AO96" s="276"/>
      <c r="AP96" s="276"/>
      <c r="AQ96" s="105" t="s">
        <v>89</v>
      </c>
      <c r="AR96" s="60"/>
      <c r="AS96" s="106">
        <v>0</v>
      </c>
      <c r="AT96" s="107">
        <f t="shared" si="1"/>
        <v>0</v>
      </c>
      <c r="AU96" s="108">
        <f>'1 - Oprava LB ř. km 49,25...'!P125</f>
        <v>0</v>
      </c>
      <c r="AV96" s="107">
        <f>'1 - Oprava LB ř. km 49,25...'!J33</f>
        <v>0</v>
      </c>
      <c r="AW96" s="107">
        <f>'1 - Oprava LB ř. km 49,25...'!J34</f>
        <v>0</v>
      </c>
      <c r="AX96" s="107">
        <f>'1 - Oprava LB ř. km 49,25...'!J35</f>
        <v>0</v>
      </c>
      <c r="AY96" s="107">
        <f>'1 - Oprava LB ř. km 49,25...'!J36</f>
        <v>0</v>
      </c>
      <c r="AZ96" s="107">
        <f>'1 - Oprava LB ř. km 49,25...'!F33</f>
        <v>0</v>
      </c>
      <c r="BA96" s="107">
        <f>'1 - Oprava LB ř. km 49,25...'!F34</f>
        <v>0</v>
      </c>
      <c r="BB96" s="107">
        <f>'1 - Oprava LB ř. km 49,25...'!F35</f>
        <v>0</v>
      </c>
      <c r="BC96" s="107">
        <f>'1 - Oprava LB ř. km 49,25...'!F36</f>
        <v>0</v>
      </c>
      <c r="BD96" s="109">
        <f>'1 - Oprava LB ř. km 49,25...'!F37</f>
        <v>0</v>
      </c>
      <c r="BT96" s="110" t="s">
        <v>87</v>
      </c>
      <c r="BU96" s="110" t="s">
        <v>90</v>
      </c>
      <c r="BV96" s="110" t="s">
        <v>81</v>
      </c>
      <c r="BW96" s="110" t="s">
        <v>86</v>
      </c>
      <c r="BX96" s="110" t="s">
        <v>5</v>
      </c>
      <c r="CL96" s="110" t="s">
        <v>19</v>
      </c>
      <c r="CM96" s="110" t="s">
        <v>87</v>
      </c>
    </row>
    <row r="97" spans="1:91" s="4" customFormat="1" ht="16.5" customHeight="1">
      <c r="B97" s="58"/>
      <c r="C97" s="104"/>
      <c r="D97" s="104"/>
      <c r="E97" s="303" t="s">
        <v>91</v>
      </c>
      <c r="F97" s="303"/>
      <c r="G97" s="303"/>
      <c r="H97" s="303"/>
      <c r="I97" s="303"/>
      <c r="J97" s="104"/>
      <c r="K97" s="303" t="s">
        <v>92</v>
      </c>
      <c r="L97" s="303"/>
      <c r="M97" s="303"/>
      <c r="N97" s="303"/>
      <c r="O97" s="303"/>
      <c r="P97" s="303"/>
      <c r="Q97" s="303"/>
      <c r="R97" s="303"/>
      <c r="S97" s="303"/>
      <c r="T97" s="303"/>
      <c r="U97" s="303"/>
      <c r="V97" s="303"/>
      <c r="W97" s="303"/>
      <c r="X97" s="303"/>
      <c r="Y97" s="303"/>
      <c r="Z97" s="303"/>
      <c r="AA97" s="303"/>
      <c r="AB97" s="303"/>
      <c r="AC97" s="303"/>
      <c r="AD97" s="303"/>
      <c r="AE97" s="303"/>
      <c r="AF97" s="303"/>
      <c r="AG97" s="298">
        <f>ROUND(SUM(AG98:AG103),2)</f>
        <v>0</v>
      </c>
      <c r="AH97" s="276"/>
      <c r="AI97" s="276"/>
      <c r="AJ97" s="276"/>
      <c r="AK97" s="276"/>
      <c r="AL97" s="276"/>
      <c r="AM97" s="276"/>
      <c r="AN97" s="275">
        <f t="shared" si="0"/>
        <v>0</v>
      </c>
      <c r="AO97" s="276"/>
      <c r="AP97" s="276"/>
      <c r="AQ97" s="105" t="s">
        <v>89</v>
      </c>
      <c r="AR97" s="60"/>
      <c r="AS97" s="106">
        <f>ROUND(SUM(AS98:AS103),2)</f>
        <v>0</v>
      </c>
      <c r="AT97" s="107">
        <f t="shared" si="1"/>
        <v>0</v>
      </c>
      <c r="AU97" s="108">
        <f>ROUND(SUM(AU98:AU103),5)</f>
        <v>0</v>
      </c>
      <c r="AV97" s="107">
        <f>ROUND(AZ97*L29,2)</f>
        <v>0</v>
      </c>
      <c r="AW97" s="107">
        <f>ROUND(BA97*L30,2)</f>
        <v>0</v>
      </c>
      <c r="AX97" s="107">
        <f>ROUND(BB97*L29,2)</f>
        <v>0</v>
      </c>
      <c r="AY97" s="107">
        <f>ROUND(BC97*L30,2)</f>
        <v>0</v>
      </c>
      <c r="AZ97" s="107">
        <f>ROUND(SUM(AZ98:AZ103),2)</f>
        <v>0</v>
      </c>
      <c r="BA97" s="107">
        <f>ROUND(SUM(BA98:BA103),2)</f>
        <v>0</v>
      </c>
      <c r="BB97" s="107">
        <f>ROUND(SUM(BB98:BB103),2)</f>
        <v>0</v>
      </c>
      <c r="BC97" s="107">
        <f>ROUND(SUM(BC98:BC103),2)</f>
        <v>0</v>
      </c>
      <c r="BD97" s="109">
        <f>ROUND(SUM(BD98:BD103),2)</f>
        <v>0</v>
      </c>
      <c r="BS97" s="110" t="s">
        <v>78</v>
      </c>
      <c r="BT97" s="110" t="s">
        <v>87</v>
      </c>
      <c r="BV97" s="110" t="s">
        <v>81</v>
      </c>
      <c r="BW97" s="110" t="s">
        <v>93</v>
      </c>
      <c r="BX97" s="110" t="s">
        <v>86</v>
      </c>
      <c r="CL97" s="110" t="s">
        <v>19</v>
      </c>
    </row>
    <row r="98" spans="1:91" s="4" customFormat="1" ht="16.5" customHeight="1">
      <c r="A98" s="103" t="s">
        <v>88</v>
      </c>
      <c r="B98" s="58"/>
      <c r="C98" s="104"/>
      <c r="D98" s="104"/>
      <c r="E98" s="104"/>
      <c r="F98" s="303" t="s">
        <v>91</v>
      </c>
      <c r="G98" s="303"/>
      <c r="H98" s="303"/>
      <c r="I98" s="303"/>
      <c r="J98" s="303"/>
      <c r="K98" s="104"/>
      <c r="L98" s="303" t="s">
        <v>92</v>
      </c>
      <c r="M98" s="303"/>
      <c r="N98" s="303"/>
      <c r="O98" s="303"/>
      <c r="P98" s="303"/>
      <c r="Q98" s="303"/>
      <c r="R98" s="303"/>
      <c r="S98" s="303"/>
      <c r="T98" s="303"/>
      <c r="U98" s="303"/>
      <c r="V98" s="303"/>
      <c r="W98" s="303"/>
      <c r="X98" s="303"/>
      <c r="Y98" s="303"/>
      <c r="Z98" s="303"/>
      <c r="AA98" s="303"/>
      <c r="AB98" s="303"/>
      <c r="AC98" s="303"/>
      <c r="AD98" s="303"/>
      <c r="AE98" s="303"/>
      <c r="AF98" s="303"/>
      <c r="AG98" s="275">
        <f>'1.1 - Náhradní výsadba bř...'!J32</f>
        <v>0</v>
      </c>
      <c r="AH98" s="276"/>
      <c r="AI98" s="276"/>
      <c r="AJ98" s="276"/>
      <c r="AK98" s="276"/>
      <c r="AL98" s="276"/>
      <c r="AM98" s="276"/>
      <c r="AN98" s="275">
        <f t="shared" si="0"/>
        <v>0</v>
      </c>
      <c r="AO98" s="276"/>
      <c r="AP98" s="276"/>
      <c r="AQ98" s="105" t="s">
        <v>89</v>
      </c>
      <c r="AR98" s="60"/>
      <c r="AS98" s="106">
        <v>0</v>
      </c>
      <c r="AT98" s="107">
        <f t="shared" si="1"/>
        <v>0</v>
      </c>
      <c r="AU98" s="108">
        <f>'1.1 - Náhradní výsadba bř...'!P123</f>
        <v>0</v>
      </c>
      <c r="AV98" s="107">
        <f>'1.1 - Náhradní výsadba bř...'!J35</f>
        <v>0</v>
      </c>
      <c r="AW98" s="107">
        <f>'1.1 - Náhradní výsadba bř...'!J36</f>
        <v>0</v>
      </c>
      <c r="AX98" s="107">
        <f>'1.1 - Náhradní výsadba bř...'!J37</f>
        <v>0</v>
      </c>
      <c r="AY98" s="107">
        <f>'1.1 - Náhradní výsadba bř...'!J38</f>
        <v>0</v>
      </c>
      <c r="AZ98" s="107">
        <f>'1.1 - Náhradní výsadba bř...'!F35</f>
        <v>0</v>
      </c>
      <c r="BA98" s="107">
        <f>'1.1 - Náhradní výsadba bř...'!F36</f>
        <v>0</v>
      </c>
      <c r="BB98" s="107">
        <f>'1.1 - Náhradní výsadba bř...'!F37</f>
        <v>0</v>
      </c>
      <c r="BC98" s="107">
        <f>'1.1 - Náhradní výsadba bř...'!F38</f>
        <v>0</v>
      </c>
      <c r="BD98" s="109">
        <f>'1.1 - Náhradní výsadba bř...'!F39</f>
        <v>0</v>
      </c>
      <c r="BT98" s="110" t="s">
        <v>94</v>
      </c>
      <c r="BU98" s="110" t="s">
        <v>90</v>
      </c>
      <c r="BV98" s="110" t="s">
        <v>81</v>
      </c>
      <c r="BW98" s="110" t="s">
        <v>93</v>
      </c>
      <c r="BX98" s="110" t="s">
        <v>86</v>
      </c>
      <c r="CL98" s="110" t="s">
        <v>19</v>
      </c>
    </row>
    <row r="99" spans="1:91" s="4" customFormat="1" ht="23.25" customHeight="1">
      <c r="A99" s="103" t="s">
        <v>88</v>
      </c>
      <c r="B99" s="58"/>
      <c r="C99" s="104"/>
      <c r="D99" s="104"/>
      <c r="E99" s="104"/>
      <c r="F99" s="303" t="s">
        <v>95</v>
      </c>
      <c r="G99" s="303"/>
      <c r="H99" s="303"/>
      <c r="I99" s="303"/>
      <c r="J99" s="303"/>
      <c r="K99" s="104"/>
      <c r="L99" s="303" t="s">
        <v>96</v>
      </c>
      <c r="M99" s="303"/>
      <c r="N99" s="303"/>
      <c r="O99" s="303"/>
      <c r="P99" s="303"/>
      <c r="Q99" s="303"/>
      <c r="R99" s="303"/>
      <c r="S99" s="303"/>
      <c r="T99" s="303"/>
      <c r="U99" s="303"/>
      <c r="V99" s="303"/>
      <c r="W99" s="303"/>
      <c r="X99" s="303"/>
      <c r="Y99" s="303"/>
      <c r="Z99" s="303"/>
      <c r="AA99" s="303"/>
      <c r="AB99" s="303"/>
      <c r="AC99" s="303"/>
      <c r="AD99" s="303"/>
      <c r="AE99" s="303"/>
      <c r="AF99" s="303"/>
      <c r="AG99" s="275">
        <f>'1.1.1 - Péče o vysazené p...'!J34</f>
        <v>0</v>
      </c>
      <c r="AH99" s="276"/>
      <c r="AI99" s="276"/>
      <c r="AJ99" s="276"/>
      <c r="AK99" s="276"/>
      <c r="AL99" s="276"/>
      <c r="AM99" s="276"/>
      <c r="AN99" s="275">
        <f t="shared" si="0"/>
        <v>0</v>
      </c>
      <c r="AO99" s="276"/>
      <c r="AP99" s="276"/>
      <c r="AQ99" s="105" t="s">
        <v>89</v>
      </c>
      <c r="AR99" s="60"/>
      <c r="AS99" s="106">
        <v>0</v>
      </c>
      <c r="AT99" s="107">
        <f t="shared" si="1"/>
        <v>0</v>
      </c>
      <c r="AU99" s="108">
        <f>'1.1.1 - Péče o vysazené p...'!P127</f>
        <v>0</v>
      </c>
      <c r="AV99" s="107">
        <f>'1.1.1 - Péče o vysazené p...'!J37</f>
        <v>0</v>
      </c>
      <c r="AW99" s="107">
        <f>'1.1.1 - Péče o vysazené p...'!J38</f>
        <v>0</v>
      </c>
      <c r="AX99" s="107">
        <f>'1.1.1 - Péče o vysazené p...'!J39</f>
        <v>0</v>
      </c>
      <c r="AY99" s="107">
        <f>'1.1.1 - Péče o vysazené p...'!J40</f>
        <v>0</v>
      </c>
      <c r="AZ99" s="107">
        <f>'1.1.1 - Péče o vysazené p...'!F37</f>
        <v>0</v>
      </c>
      <c r="BA99" s="107">
        <f>'1.1.1 - Péče o vysazené p...'!F38</f>
        <v>0</v>
      </c>
      <c r="BB99" s="107">
        <f>'1.1.1 - Péče o vysazené p...'!F39</f>
        <v>0</v>
      </c>
      <c r="BC99" s="107">
        <f>'1.1.1 - Péče o vysazené p...'!F40</f>
        <v>0</v>
      </c>
      <c r="BD99" s="109">
        <f>'1.1.1 - Péče o vysazené p...'!F41</f>
        <v>0</v>
      </c>
      <c r="BT99" s="110" t="s">
        <v>94</v>
      </c>
      <c r="BV99" s="110" t="s">
        <v>81</v>
      </c>
      <c r="BW99" s="110" t="s">
        <v>97</v>
      </c>
      <c r="BX99" s="110" t="s">
        <v>93</v>
      </c>
      <c r="CL99" s="110" t="s">
        <v>19</v>
      </c>
    </row>
    <row r="100" spans="1:91" s="4" customFormat="1" ht="23.25" customHeight="1">
      <c r="A100" s="103" t="s">
        <v>88</v>
      </c>
      <c r="B100" s="58"/>
      <c r="C100" s="104"/>
      <c r="D100" s="104"/>
      <c r="E100" s="104"/>
      <c r="F100" s="303" t="s">
        <v>98</v>
      </c>
      <c r="G100" s="303"/>
      <c r="H100" s="303"/>
      <c r="I100" s="303"/>
      <c r="J100" s="303"/>
      <c r="K100" s="104"/>
      <c r="L100" s="303" t="s">
        <v>99</v>
      </c>
      <c r="M100" s="303"/>
      <c r="N100" s="303"/>
      <c r="O100" s="303"/>
      <c r="P100" s="303"/>
      <c r="Q100" s="303"/>
      <c r="R100" s="303"/>
      <c r="S100" s="303"/>
      <c r="T100" s="303"/>
      <c r="U100" s="303"/>
      <c r="V100" s="303"/>
      <c r="W100" s="303"/>
      <c r="X100" s="303"/>
      <c r="Y100" s="303"/>
      <c r="Z100" s="303"/>
      <c r="AA100" s="303"/>
      <c r="AB100" s="303"/>
      <c r="AC100" s="303"/>
      <c r="AD100" s="303"/>
      <c r="AE100" s="303"/>
      <c r="AF100" s="303"/>
      <c r="AG100" s="275">
        <f>'1.1.2 - Péče o vysazené p...'!J34</f>
        <v>0</v>
      </c>
      <c r="AH100" s="276"/>
      <c r="AI100" s="276"/>
      <c r="AJ100" s="276"/>
      <c r="AK100" s="276"/>
      <c r="AL100" s="276"/>
      <c r="AM100" s="276"/>
      <c r="AN100" s="275">
        <f t="shared" si="0"/>
        <v>0</v>
      </c>
      <c r="AO100" s="276"/>
      <c r="AP100" s="276"/>
      <c r="AQ100" s="105" t="s">
        <v>89</v>
      </c>
      <c r="AR100" s="60"/>
      <c r="AS100" s="106">
        <v>0</v>
      </c>
      <c r="AT100" s="107">
        <f t="shared" si="1"/>
        <v>0</v>
      </c>
      <c r="AU100" s="108">
        <f>'1.1.2 - Péče o vysazené p...'!P127</f>
        <v>0</v>
      </c>
      <c r="AV100" s="107">
        <f>'1.1.2 - Péče o vysazené p...'!J37</f>
        <v>0</v>
      </c>
      <c r="AW100" s="107">
        <f>'1.1.2 - Péče o vysazené p...'!J38</f>
        <v>0</v>
      </c>
      <c r="AX100" s="107">
        <f>'1.1.2 - Péče o vysazené p...'!J39</f>
        <v>0</v>
      </c>
      <c r="AY100" s="107">
        <f>'1.1.2 - Péče o vysazené p...'!J40</f>
        <v>0</v>
      </c>
      <c r="AZ100" s="107">
        <f>'1.1.2 - Péče o vysazené p...'!F37</f>
        <v>0</v>
      </c>
      <c r="BA100" s="107">
        <f>'1.1.2 - Péče o vysazené p...'!F38</f>
        <v>0</v>
      </c>
      <c r="BB100" s="107">
        <f>'1.1.2 - Péče o vysazené p...'!F39</f>
        <v>0</v>
      </c>
      <c r="BC100" s="107">
        <f>'1.1.2 - Péče o vysazené p...'!F40</f>
        <v>0</v>
      </c>
      <c r="BD100" s="109">
        <f>'1.1.2 - Péče o vysazené p...'!F41</f>
        <v>0</v>
      </c>
      <c r="BT100" s="110" t="s">
        <v>94</v>
      </c>
      <c r="BV100" s="110" t="s">
        <v>81</v>
      </c>
      <c r="BW100" s="110" t="s">
        <v>100</v>
      </c>
      <c r="BX100" s="110" t="s">
        <v>93</v>
      </c>
      <c r="CL100" s="110" t="s">
        <v>19</v>
      </c>
    </row>
    <row r="101" spans="1:91" s="4" customFormat="1" ht="23.25" customHeight="1">
      <c r="A101" s="103" t="s">
        <v>88</v>
      </c>
      <c r="B101" s="58"/>
      <c r="C101" s="104"/>
      <c r="D101" s="104"/>
      <c r="E101" s="104"/>
      <c r="F101" s="303" t="s">
        <v>101</v>
      </c>
      <c r="G101" s="303"/>
      <c r="H101" s="303"/>
      <c r="I101" s="303"/>
      <c r="J101" s="303"/>
      <c r="K101" s="104"/>
      <c r="L101" s="303" t="s">
        <v>102</v>
      </c>
      <c r="M101" s="303"/>
      <c r="N101" s="303"/>
      <c r="O101" s="303"/>
      <c r="P101" s="303"/>
      <c r="Q101" s="303"/>
      <c r="R101" s="303"/>
      <c r="S101" s="303"/>
      <c r="T101" s="303"/>
      <c r="U101" s="303"/>
      <c r="V101" s="303"/>
      <c r="W101" s="303"/>
      <c r="X101" s="303"/>
      <c r="Y101" s="303"/>
      <c r="Z101" s="303"/>
      <c r="AA101" s="303"/>
      <c r="AB101" s="303"/>
      <c r="AC101" s="303"/>
      <c r="AD101" s="303"/>
      <c r="AE101" s="303"/>
      <c r="AF101" s="303"/>
      <c r="AG101" s="275">
        <f>'1.1.3 - Péče o vysazené p...'!J34</f>
        <v>0</v>
      </c>
      <c r="AH101" s="276"/>
      <c r="AI101" s="276"/>
      <c r="AJ101" s="276"/>
      <c r="AK101" s="276"/>
      <c r="AL101" s="276"/>
      <c r="AM101" s="276"/>
      <c r="AN101" s="275">
        <f t="shared" si="0"/>
        <v>0</v>
      </c>
      <c r="AO101" s="276"/>
      <c r="AP101" s="276"/>
      <c r="AQ101" s="105" t="s">
        <v>89</v>
      </c>
      <c r="AR101" s="60"/>
      <c r="AS101" s="106">
        <v>0</v>
      </c>
      <c r="AT101" s="107">
        <f t="shared" si="1"/>
        <v>0</v>
      </c>
      <c r="AU101" s="108">
        <f>'1.1.3 - Péče o vysazené p...'!P126</f>
        <v>0</v>
      </c>
      <c r="AV101" s="107">
        <f>'1.1.3 - Péče o vysazené p...'!J37</f>
        <v>0</v>
      </c>
      <c r="AW101" s="107">
        <f>'1.1.3 - Péče o vysazené p...'!J38</f>
        <v>0</v>
      </c>
      <c r="AX101" s="107">
        <f>'1.1.3 - Péče o vysazené p...'!J39</f>
        <v>0</v>
      </c>
      <c r="AY101" s="107">
        <f>'1.1.3 - Péče o vysazené p...'!J40</f>
        <v>0</v>
      </c>
      <c r="AZ101" s="107">
        <f>'1.1.3 - Péče o vysazené p...'!F37</f>
        <v>0</v>
      </c>
      <c r="BA101" s="107">
        <f>'1.1.3 - Péče o vysazené p...'!F38</f>
        <v>0</v>
      </c>
      <c r="BB101" s="107">
        <f>'1.1.3 - Péče o vysazené p...'!F39</f>
        <v>0</v>
      </c>
      <c r="BC101" s="107">
        <f>'1.1.3 - Péče o vysazené p...'!F40</f>
        <v>0</v>
      </c>
      <c r="BD101" s="109">
        <f>'1.1.3 - Péče o vysazené p...'!F41</f>
        <v>0</v>
      </c>
      <c r="BT101" s="110" t="s">
        <v>94</v>
      </c>
      <c r="BV101" s="110" t="s">
        <v>81</v>
      </c>
      <c r="BW101" s="110" t="s">
        <v>103</v>
      </c>
      <c r="BX101" s="110" t="s">
        <v>93</v>
      </c>
      <c r="CL101" s="110" t="s">
        <v>19</v>
      </c>
    </row>
    <row r="102" spans="1:91" s="4" customFormat="1" ht="23.25" customHeight="1">
      <c r="A102" s="103" t="s">
        <v>88</v>
      </c>
      <c r="B102" s="58"/>
      <c r="C102" s="104"/>
      <c r="D102" s="104"/>
      <c r="E102" s="104"/>
      <c r="F102" s="303" t="s">
        <v>104</v>
      </c>
      <c r="G102" s="303"/>
      <c r="H102" s="303"/>
      <c r="I102" s="303"/>
      <c r="J102" s="303"/>
      <c r="K102" s="104"/>
      <c r="L102" s="303" t="s">
        <v>105</v>
      </c>
      <c r="M102" s="303"/>
      <c r="N102" s="303"/>
      <c r="O102" s="303"/>
      <c r="P102" s="303"/>
      <c r="Q102" s="303"/>
      <c r="R102" s="303"/>
      <c r="S102" s="303"/>
      <c r="T102" s="303"/>
      <c r="U102" s="303"/>
      <c r="V102" s="303"/>
      <c r="W102" s="303"/>
      <c r="X102" s="303"/>
      <c r="Y102" s="303"/>
      <c r="Z102" s="303"/>
      <c r="AA102" s="303"/>
      <c r="AB102" s="303"/>
      <c r="AC102" s="303"/>
      <c r="AD102" s="303"/>
      <c r="AE102" s="303"/>
      <c r="AF102" s="303"/>
      <c r="AG102" s="275">
        <f>'1.1.4 - Péče o vysazené p...'!J34</f>
        <v>0</v>
      </c>
      <c r="AH102" s="276"/>
      <c r="AI102" s="276"/>
      <c r="AJ102" s="276"/>
      <c r="AK102" s="276"/>
      <c r="AL102" s="276"/>
      <c r="AM102" s="276"/>
      <c r="AN102" s="275">
        <f t="shared" si="0"/>
        <v>0</v>
      </c>
      <c r="AO102" s="276"/>
      <c r="AP102" s="276"/>
      <c r="AQ102" s="105" t="s">
        <v>89</v>
      </c>
      <c r="AR102" s="60"/>
      <c r="AS102" s="106">
        <v>0</v>
      </c>
      <c r="AT102" s="107">
        <f t="shared" si="1"/>
        <v>0</v>
      </c>
      <c r="AU102" s="108">
        <f>'1.1.4 - Péče o vysazené p...'!P126</f>
        <v>0</v>
      </c>
      <c r="AV102" s="107">
        <f>'1.1.4 - Péče o vysazené p...'!J37</f>
        <v>0</v>
      </c>
      <c r="AW102" s="107">
        <f>'1.1.4 - Péče o vysazené p...'!J38</f>
        <v>0</v>
      </c>
      <c r="AX102" s="107">
        <f>'1.1.4 - Péče o vysazené p...'!J39</f>
        <v>0</v>
      </c>
      <c r="AY102" s="107">
        <f>'1.1.4 - Péče o vysazené p...'!J40</f>
        <v>0</v>
      </c>
      <c r="AZ102" s="107">
        <f>'1.1.4 - Péče o vysazené p...'!F37</f>
        <v>0</v>
      </c>
      <c r="BA102" s="107">
        <f>'1.1.4 - Péče o vysazené p...'!F38</f>
        <v>0</v>
      </c>
      <c r="BB102" s="107">
        <f>'1.1.4 - Péče o vysazené p...'!F39</f>
        <v>0</v>
      </c>
      <c r="BC102" s="107">
        <f>'1.1.4 - Péče o vysazené p...'!F40</f>
        <v>0</v>
      </c>
      <c r="BD102" s="109">
        <f>'1.1.4 - Péče o vysazené p...'!F41</f>
        <v>0</v>
      </c>
      <c r="BT102" s="110" t="s">
        <v>94</v>
      </c>
      <c r="BV102" s="110" t="s">
        <v>81</v>
      </c>
      <c r="BW102" s="110" t="s">
        <v>106</v>
      </c>
      <c r="BX102" s="110" t="s">
        <v>93</v>
      </c>
      <c r="CL102" s="110" t="s">
        <v>19</v>
      </c>
    </row>
    <row r="103" spans="1:91" s="4" customFormat="1" ht="23.25" customHeight="1">
      <c r="A103" s="103" t="s">
        <v>88</v>
      </c>
      <c r="B103" s="58"/>
      <c r="C103" s="104"/>
      <c r="D103" s="104"/>
      <c r="E103" s="104"/>
      <c r="F103" s="303" t="s">
        <v>107</v>
      </c>
      <c r="G103" s="303"/>
      <c r="H103" s="303"/>
      <c r="I103" s="303"/>
      <c r="J103" s="303"/>
      <c r="K103" s="104"/>
      <c r="L103" s="303" t="s">
        <v>108</v>
      </c>
      <c r="M103" s="303"/>
      <c r="N103" s="303"/>
      <c r="O103" s="303"/>
      <c r="P103" s="303"/>
      <c r="Q103" s="303"/>
      <c r="R103" s="303"/>
      <c r="S103" s="303"/>
      <c r="T103" s="303"/>
      <c r="U103" s="303"/>
      <c r="V103" s="303"/>
      <c r="W103" s="303"/>
      <c r="X103" s="303"/>
      <c r="Y103" s="303"/>
      <c r="Z103" s="303"/>
      <c r="AA103" s="303"/>
      <c r="AB103" s="303"/>
      <c r="AC103" s="303"/>
      <c r="AD103" s="303"/>
      <c r="AE103" s="303"/>
      <c r="AF103" s="303"/>
      <c r="AG103" s="275">
        <f>'1.1.5 - Péče o vysazené p...'!J34</f>
        <v>0</v>
      </c>
      <c r="AH103" s="276"/>
      <c r="AI103" s="276"/>
      <c r="AJ103" s="276"/>
      <c r="AK103" s="276"/>
      <c r="AL103" s="276"/>
      <c r="AM103" s="276"/>
      <c r="AN103" s="275">
        <f t="shared" si="0"/>
        <v>0</v>
      </c>
      <c r="AO103" s="276"/>
      <c r="AP103" s="276"/>
      <c r="AQ103" s="105" t="s">
        <v>89</v>
      </c>
      <c r="AR103" s="60"/>
      <c r="AS103" s="106">
        <v>0</v>
      </c>
      <c r="AT103" s="107">
        <f t="shared" si="1"/>
        <v>0</v>
      </c>
      <c r="AU103" s="108">
        <f>'1.1.5 - Péče o vysazené p...'!P126</f>
        <v>0</v>
      </c>
      <c r="AV103" s="107">
        <f>'1.1.5 - Péče o vysazené p...'!J37</f>
        <v>0</v>
      </c>
      <c r="AW103" s="107">
        <f>'1.1.5 - Péče o vysazené p...'!J38</f>
        <v>0</v>
      </c>
      <c r="AX103" s="107">
        <f>'1.1.5 - Péče o vysazené p...'!J39</f>
        <v>0</v>
      </c>
      <c r="AY103" s="107">
        <f>'1.1.5 - Péče o vysazené p...'!J40</f>
        <v>0</v>
      </c>
      <c r="AZ103" s="107">
        <f>'1.1.5 - Péče o vysazené p...'!F37</f>
        <v>0</v>
      </c>
      <c r="BA103" s="107">
        <f>'1.1.5 - Péče o vysazené p...'!F38</f>
        <v>0</v>
      </c>
      <c r="BB103" s="107">
        <f>'1.1.5 - Péče o vysazené p...'!F39</f>
        <v>0</v>
      </c>
      <c r="BC103" s="107">
        <f>'1.1.5 - Péče o vysazené p...'!F40</f>
        <v>0</v>
      </c>
      <c r="BD103" s="109">
        <f>'1.1.5 - Péče o vysazené p...'!F41</f>
        <v>0</v>
      </c>
      <c r="BT103" s="110" t="s">
        <v>94</v>
      </c>
      <c r="BV103" s="110" t="s">
        <v>81</v>
      </c>
      <c r="BW103" s="110" t="s">
        <v>109</v>
      </c>
      <c r="BX103" s="110" t="s">
        <v>93</v>
      </c>
      <c r="CL103" s="110" t="s">
        <v>19</v>
      </c>
    </row>
    <row r="104" spans="1:91" s="7" customFormat="1" ht="16.5" customHeight="1">
      <c r="A104" s="103" t="s">
        <v>88</v>
      </c>
      <c r="B104" s="93"/>
      <c r="C104" s="94"/>
      <c r="D104" s="320" t="s">
        <v>87</v>
      </c>
      <c r="E104" s="320"/>
      <c r="F104" s="320"/>
      <c r="G104" s="320"/>
      <c r="H104" s="320"/>
      <c r="I104" s="95"/>
      <c r="J104" s="320" t="s">
        <v>110</v>
      </c>
      <c r="K104" s="320"/>
      <c r="L104" s="320"/>
      <c r="M104" s="320"/>
      <c r="N104" s="320"/>
      <c r="O104" s="320"/>
      <c r="P104" s="320"/>
      <c r="Q104" s="320"/>
      <c r="R104" s="320"/>
      <c r="S104" s="320"/>
      <c r="T104" s="320"/>
      <c r="U104" s="320"/>
      <c r="V104" s="320"/>
      <c r="W104" s="320"/>
      <c r="X104" s="320"/>
      <c r="Y104" s="320"/>
      <c r="Z104" s="320"/>
      <c r="AA104" s="320"/>
      <c r="AB104" s="320"/>
      <c r="AC104" s="320"/>
      <c r="AD104" s="320"/>
      <c r="AE104" s="320"/>
      <c r="AF104" s="320"/>
      <c r="AG104" s="284">
        <f>'2 - VON Vedlejší a ostatn...'!J30</f>
        <v>0</v>
      </c>
      <c r="AH104" s="285"/>
      <c r="AI104" s="285"/>
      <c r="AJ104" s="285"/>
      <c r="AK104" s="285"/>
      <c r="AL104" s="285"/>
      <c r="AM104" s="285"/>
      <c r="AN104" s="284">
        <f t="shared" si="0"/>
        <v>0</v>
      </c>
      <c r="AO104" s="285"/>
      <c r="AP104" s="285"/>
      <c r="AQ104" s="96" t="s">
        <v>85</v>
      </c>
      <c r="AR104" s="97"/>
      <c r="AS104" s="111">
        <v>0</v>
      </c>
      <c r="AT104" s="112">
        <f t="shared" si="1"/>
        <v>0</v>
      </c>
      <c r="AU104" s="113">
        <f>'2 - VON Vedlejší a ostatn...'!P123</f>
        <v>0</v>
      </c>
      <c r="AV104" s="112">
        <f>'2 - VON Vedlejší a ostatn...'!J33</f>
        <v>0</v>
      </c>
      <c r="AW104" s="112">
        <f>'2 - VON Vedlejší a ostatn...'!J34</f>
        <v>0</v>
      </c>
      <c r="AX104" s="112">
        <f>'2 - VON Vedlejší a ostatn...'!J35</f>
        <v>0</v>
      </c>
      <c r="AY104" s="112">
        <f>'2 - VON Vedlejší a ostatn...'!J36</f>
        <v>0</v>
      </c>
      <c r="AZ104" s="112">
        <f>'2 - VON Vedlejší a ostatn...'!F33</f>
        <v>0</v>
      </c>
      <c r="BA104" s="112">
        <f>'2 - VON Vedlejší a ostatn...'!F34</f>
        <v>0</v>
      </c>
      <c r="BB104" s="112">
        <f>'2 - VON Vedlejší a ostatn...'!F35</f>
        <v>0</v>
      </c>
      <c r="BC104" s="112">
        <f>'2 - VON Vedlejší a ostatn...'!F36</f>
        <v>0</v>
      </c>
      <c r="BD104" s="114">
        <f>'2 - VON Vedlejší a ostatn...'!F37</f>
        <v>0</v>
      </c>
      <c r="BT104" s="102" t="s">
        <v>83</v>
      </c>
      <c r="BV104" s="102" t="s">
        <v>81</v>
      </c>
      <c r="BW104" s="102" t="s">
        <v>111</v>
      </c>
      <c r="BX104" s="102" t="s">
        <v>5</v>
      </c>
      <c r="CL104" s="102" t="s">
        <v>19</v>
      </c>
      <c r="CM104" s="102" t="s">
        <v>87</v>
      </c>
    </row>
    <row r="105" spans="1:91" s="2" customFormat="1" ht="30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9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39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sheetProtection algorithmName="SHA-512" hashValue="5iUtdzBJj98r+v0lnRG/o95HKBvGftUBLz+aIo93R2gdxvkeA00kUpCccecnJxnGPoCdF0HIAaB84qxHFsG8eA==" saltValue="EdSiLGsCUxkoe73yC/5zxQSmXUcca4ZvUGzCBDuRlosMDuI3DVwSGpv+OnXvgGYLxBOfmJp2+UWtSJQKVpISCg==" spinCount="100000" sheet="1" objects="1" scenarios="1" formatColumns="0" formatRows="0"/>
  <mergeCells count="78">
    <mergeCell ref="C92:G92"/>
    <mergeCell ref="D104:H104"/>
    <mergeCell ref="D95:H95"/>
    <mergeCell ref="E96:I96"/>
    <mergeCell ref="E97:I97"/>
    <mergeCell ref="F101:J101"/>
    <mergeCell ref="F103:J103"/>
    <mergeCell ref="F102:J102"/>
    <mergeCell ref="F99:J99"/>
    <mergeCell ref="F98:J98"/>
    <mergeCell ref="F100:J100"/>
    <mergeCell ref="I92:AF92"/>
    <mergeCell ref="J95:AF95"/>
    <mergeCell ref="J104:AF104"/>
    <mergeCell ref="K96:AF96"/>
    <mergeCell ref="K97:AF97"/>
    <mergeCell ref="AK29:AO29"/>
    <mergeCell ref="L29:P29"/>
    <mergeCell ref="W29:AE29"/>
    <mergeCell ref="W30:AE30"/>
    <mergeCell ref="L99:AF99"/>
    <mergeCell ref="L98:AF98"/>
    <mergeCell ref="L30:P30"/>
    <mergeCell ref="AK31:AO31"/>
    <mergeCell ref="W31:AE31"/>
    <mergeCell ref="L31:P31"/>
    <mergeCell ref="L103:AF103"/>
    <mergeCell ref="L85:AO85"/>
    <mergeCell ref="AG94:AM94"/>
    <mergeCell ref="L102:AF102"/>
    <mergeCell ref="L101:AF101"/>
    <mergeCell ref="L100:AF100"/>
    <mergeCell ref="L32:P32"/>
    <mergeCell ref="W32:AE32"/>
    <mergeCell ref="AK32:AO32"/>
    <mergeCell ref="L33:P33"/>
    <mergeCell ref="AK33:AO33"/>
    <mergeCell ref="W33:AE33"/>
    <mergeCell ref="AG103:AM103"/>
    <mergeCell ref="AK35:AO35"/>
    <mergeCell ref="X35:AB35"/>
    <mergeCell ref="AR2:BE2"/>
    <mergeCell ref="AG97:AM97"/>
    <mergeCell ref="AG92:AM92"/>
    <mergeCell ref="AK30:AO30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G104:AM104"/>
    <mergeCell ref="AG96:AM96"/>
    <mergeCell ref="AG95:AM95"/>
    <mergeCell ref="AM87:AN87"/>
    <mergeCell ref="AM89:AP89"/>
    <mergeCell ref="AM90:AP90"/>
    <mergeCell ref="AN103:AP103"/>
    <mergeCell ref="AN104:AP104"/>
    <mergeCell ref="AN101:AP101"/>
    <mergeCell ref="AN92:AP92"/>
    <mergeCell ref="AN97:AP97"/>
    <mergeCell ref="AN100:AP100"/>
    <mergeCell ref="AN95:AP95"/>
    <mergeCell ref="AN99:AP99"/>
    <mergeCell ref="AN96:AP96"/>
    <mergeCell ref="AG101:AM101"/>
    <mergeCell ref="AN102:AP102"/>
    <mergeCell ref="AN98:AP98"/>
    <mergeCell ref="AS89:AT91"/>
    <mergeCell ref="AN94:AP94"/>
    <mergeCell ref="AG98:AM98"/>
    <mergeCell ref="AG100:AM100"/>
    <mergeCell ref="AG102:AM102"/>
    <mergeCell ref="AG99:AM99"/>
  </mergeCells>
  <hyperlinks>
    <hyperlink ref="A96" location="'1 - Oprava LB ř. km 49,25...'!C2" display="/" xr:uid="{00000000-0004-0000-0000-000000000000}"/>
    <hyperlink ref="A98" location="'1.1 - Náhradní výsadba bř...'!C2" display="/" xr:uid="{00000000-0004-0000-0000-000001000000}"/>
    <hyperlink ref="A99" location="'1.1.1 - Péče o vysazené p...'!C2" display="/" xr:uid="{00000000-0004-0000-0000-000002000000}"/>
    <hyperlink ref="A100" location="'1.1.2 - Péče o vysazené p...'!C2" display="/" xr:uid="{00000000-0004-0000-0000-000003000000}"/>
    <hyperlink ref="A101" location="'1.1.3 - Péče o vysazené p...'!C2" display="/" xr:uid="{00000000-0004-0000-0000-000004000000}"/>
    <hyperlink ref="A102" location="'1.1.4 - Péče o vysazené p...'!C2" display="/" xr:uid="{00000000-0004-0000-0000-000005000000}"/>
    <hyperlink ref="A103" location="'1.1.5 - Péče o vysazené p...'!C2" display="/" xr:uid="{00000000-0004-0000-0000-000006000000}"/>
    <hyperlink ref="A104" location="'2 - VON Vedlejší a ostatn...'!C2" display="/" xr:uid="{00000000-0004-0000-0000-000007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33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86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opevnění, ř.km 49,250 - 49,505</v>
      </c>
      <c r="F7" s="325"/>
      <c r="G7" s="325"/>
      <c r="H7" s="325"/>
      <c r="I7" s="115"/>
      <c r="L7" s="20"/>
    </row>
    <row r="8" spans="1:46" s="2" customFormat="1" ht="12" customHeight="1">
      <c r="A8" s="34"/>
      <c r="B8" s="39"/>
      <c r="C8" s="34"/>
      <c r="D8" s="121" t="s">
        <v>113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6" t="s">
        <v>114</v>
      </c>
      <c r="F9" s="327"/>
      <c r="G9" s="327"/>
      <c r="H9" s="327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19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6.4.2020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26</v>
      </c>
      <c r="E14" s="34"/>
      <c r="F14" s="34"/>
      <c r="G14" s="34"/>
      <c r="H14" s="34"/>
      <c r="I14" s="123" t="s">
        <v>27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28</v>
      </c>
      <c r="F15" s="34"/>
      <c r="G15" s="34"/>
      <c r="H15" s="34"/>
      <c r="I15" s="123" t="s">
        <v>29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30</v>
      </c>
      <c r="E17" s="34"/>
      <c r="F17" s="34"/>
      <c r="G17" s="34"/>
      <c r="H17" s="34"/>
      <c r="I17" s="123" t="s">
        <v>27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8" t="str">
        <f>'Rekapitulace stavby'!E14</f>
        <v>Vyplň údaj</v>
      </c>
      <c r="F18" s="329"/>
      <c r="G18" s="329"/>
      <c r="H18" s="329"/>
      <c r="I18" s="123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32</v>
      </c>
      <c r="E20" s="34"/>
      <c r="F20" s="34"/>
      <c r="G20" s="34"/>
      <c r="H20" s="34"/>
      <c r="I20" s="123" t="s">
        <v>27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33</v>
      </c>
      <c r="F21" s="34"/>
      <c r="G21" s="34"/>
      <c r="H21" s="34"/>
      <c r="I21" s="123" t="s">
        <v>29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35</v>
      </c>
      <c r="E23" s="34"/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36</v>
      </c>
      <c r="F24" s="34"/>
      <c r="G24" s="34"/>
      <c r="H24" s="34"/>
      <c r="I24" s="123" t="s">
        <v>29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37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59.25" customHeight="1">
      <c r="A27" s="125"/>
      <c r="B27" s="126"/>
      <c r="C27" s="125"/>
      <c r="D27" s="125"/>
      <c r="E27" s="330" t="s">
        <v>115</v>
      </c>
      <c r="F27" s="330"/>
      <c r="G27" s="330"/>
      <c r="H27" s="330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39</v>
      </c>
      <c r="E30" s="34"/>
      <c r="F30" s="34"/>
      <c r="G30" s="34"/>
      <c r="H30" s="34"/>
      <c r="I30" s="122"/>
      <c r="J30" s="132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41</v>
      </c>
      <c r="G32" s="34"/>
      <c r="H32" s="34"/>
      <c r="I32" s="134" t="s">
        <v>40</v>
      </c>
      <c r="J32" s="133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43</v>
      </c>
      <c r="E33" s="121" t="s">
        <v>44</v>
      </c>
      <c r="F33" s="136">
        <f>ROUND((SUM(BE125:BE333)),  2)</f>
        <v>0</v>
      </c>
      <c r="G33" s="34"/>
      <c r="H33" s="34"/>
      <c r="I33" s="137">
        <v>0.21</v>
      </c>
      <c r="J33" s="136">
        <f>ROUND(((SUM(BE125:BE333))*I33),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45</v>
      </c>
      <c r="F34" s="136">
        <f>ROUND((SUM(BF125:BF333)),  2)</f>
        <v>0</v>
      </c>
      <c r="G34" s="34"/>
      <c r="H34" s="34"/>
      <c r="I34" s="137">
        <v>0.15</v>
      </c>
      <c r="J34" s="136">
        <f>ROUND(((SUM(BF125:BF333))*I34),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46</v>
      </c>
      <c r="F35" s="136">
        <f>ROUND((SUM(BG125:BG333)),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47</v>
      </c>
      <c r="F36" s="136">
        <f>ROUND((SUM(BH125:BH333)),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48</v>
      </c>
      <c r="F37" s="136">
        <f>ROUND((SUM(BI125:BI333)),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49</v>
      </c>
      <c r="E39" s="140"/>
      <c r="F39" s="140"/>
      <c r="G39" s="141" t="s">
        <v>50</v>
      </c>
      <c r="H39" s="142" t="s">
        <v>51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2" t="str">
        <f>E7</f>
        <v>Úpa, Trutnov, oprava LB opevnění, ř.km 49,250 - 49,505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113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1 - Oprava LB ř. km 49,250 - 49,505</v>
      </c>
      <c r="F87" s="321"/>
      <c r="G87" s="321"/>
      <c r="H87" s="321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Trutnov</v>
      </c>
      <c r="G89" s="36"/>
      <c r="H89" s="36"/>
      <c r="I89" s="123" t="s">
        <v>24</v>
      </c>
      <c r="J89" s="66" t="str">
        <f>IF(J12="","",J12)</f>
        <v>6.4.2020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26</v>
      </c>
      <c r="D91" s="36"/>
      <c r="E91" s="36"/>
      <c r="F91" s="27" t="str">
        <f>E15</f>
        <v>Povodí Labe,státní podnik,Víta Nejedlého 951/3,HK3</v>
      </c>
      <c r="G91" s="36"/>
      <c r="H91" s="36"/>
      <c r="I91" s="123" t="s">
        <v>32</v>
      </c>
      <c r="J91" s="32" t="str">
        <f>E21</f>
        <v>Multiaqua s.r.o., Veverkova 1343, HK 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23" t="s">
        <v>35</v>
      </c>
      <c r="J92" s="32" t="str">
        <f>E24</f>
        <v>Ing. Pavel Romášek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117</v>
      </c>
      <c r="D94" s="163"/>
      <c r="E94" s="163"/>
      <c r="F94" s="163"/>
      <c r="G94" s="163"/>
      <c r="H94" s="163"/>
      <c r="I94" s="164"/>
      <c r="J94" s="165" t="s">
        <v>118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119</v>
      </c>
      <c r="D96" s="36"/>
      <c r="E96" s="36"/>
      <c r="F96" s="36"/>
      <c r="G96" s="36"/>
      <c r="H96" s="36"/>
      <c r="I96" s="122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120</v>
      </c>
    </row>
    <row r="97" spans="1:31" s="9" customFormat="1" ht="24.95" customHeight="1">
      <c r="B97" s="167"/>
      <c r="C97" s="168"/>
      <c r="D97" s="169" t="s">
        <v>121</v>
      </c>
      <c r="E97" s="170"/>
      <c r="F97" s="170"/>
      <c r="G97" s="170"/>
      <c r="H97" s="170"/>
      <c r="I97" s="171"/>
      <c r="J97" s="172">
        <f>J126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122</v>
      </c>
      <c r="E98" s="176"/>
      <c r="F98" s="176"/>
      <c r="G98" s="176"/>
      <c r="H98" s="176"/>
      <c r="I98" s="177"/>
      <c r="J98" s="178">
        <f>J127</f>
        <v>0</v>
      </c>
      <c r="K98" s="104"/>
      <c r="L98" s="179"/>
    </row>
    <row r="99" spans="1:31" s="10" customFormat="1" ht="19.899999999999999" customHeight="1">
      <c r="B99" s="174"/>
      <c r="C99" s="104"/>
      <c r="D99" s="175" t="s">
        <v>123</v>
      </c>
      <c r="E99" s="176"/>
      <c r="F99" s="176"/>
      <c r="G99" s="176"/>
      <c r="H99" s="176"/>
      <c r="I99" s="177"/>
      <c r="J99" s="178">
        <f>J216</f>
        <v>0</v>
      </c>
      <c r="K99" s="104"/>
      <c r="L99" s="179"/>
    </row>
    <row r="100" spans="1:31" s="10" customFormat="1" ht="19.899999999999999" customHeight="1">
      <c r="B100" s="174"/>
      <c r="C100" s="104"/>
      <c r="D100" s="175" t="s">
        <v>124</v>
      </c>
      <c r="E100" s="176"/>
      <c r="F100" s="176"/>
      <c r="G100" s="176"/>
      <c r="H100" s="176"/>
      <c r="I100" s="177"/>
      <c r="J100" s="178">
        <f>J240</f>
        <v>0</v>
      </c>
      <c r="K100" s="104"/>
      <c r="L100" s="179"/>
    </row>
    <row r="101" spans="1:31" s="10" customFormat="1" ht="19.899999999999999" customHeight="1">
      <c r="B101" s="174"/>
      <c r="C101" s="104"/>
      <c r="D101" s="175" t="s">
        <v>125</v>
      </c>
      <c r="E101" s="176"/>
      <c r="F101" s="176"/>
      <c r="G101" s="176"/>
      <c r="H101" s="176"/>
      <c r="I101" s="177"/>
      <c r="J101" s="178">
        <f>J258</f>
        <v>0</v>
      </c>
      <c r="K101" s="104"/>
      <c r="L101" s="179"/>
    </row>
    <row r="102" spans="1:31" s="10" customFormat="1" ht="19.899999999999999" customHeight="1">
      <c r="B102" s="174"/>
      <c r="C102" s="104"/>
      <c r="D102" s="175" t="s">
        <v>126</v>
      </c>
      <c r="E102" s="176"/>
      <c r="F102" s="176"/>
      <c r="G102" s="176"/>
      <c r="H102" s="176"/>
      <c r="I102" s="177"/>
      <c r="J102" s="178">
        <f>J279</f>
        <v>0</v>
      </c>
      <c r="K102" s="104"/>
      <c r="L102" s="179"/>
    </row>
    <row r="103" spans="1:31" s="10" customFormat="1" ht="19.899999999999999" customHeight="1">
      <c r="B103" s="174"/>
      <c r="C103" s="104"/>
      <c r="D103" s="175" t="s">
        <v>127</v>
      </c>
      <c r="E103" s="176"/>
      <c r="F103" s="176"/>
      <c r="G103" s="176"/>
      <c r="H103" s="176"/>
      <c r="I103" s="177"/>
      <c r="J103" s="178">
        <f>J313</f>
        <v>0</v>
      </c>
      <c r="K103" s="104"/>
      <c r="L103" s="179"/>
    </row>
    <row r="104" spans="1:31" s="10" customFormat="1" ht="19.899999999999999" customHeight="1">
      <c r="B104" s="174"/>
      <c r="C104" s="104"/>
      <c r="D104" s="175" t="s">
        <v>128</v>
      </c>
      <c r="E104" s="176"/>
      <c r="F104" s="176"/>
      <c r="G104" s="176"/>
      <c r="H104" s="176"/>
      <c r="I104" s="177"/>
      <c r="J104" s="178">
        <f>J327</f>
        <v>0</v>
      </c>
      <c r="K104" s="104"/>
      <c r="L104" s="179"/>
    </row>
    <row r="105" spans="1:31" s="9" customFormat="1" ht="24.95" customHeight="1">
      <c r="B105" s="167"/>
      <c r="C105" s="168"/>
      <c r="D105" s="169" t="s">
        <v>129</v>
      </c>
      <c r="E105" s="170"/>
      <c r="F105" s="170"/>
      <c r="G105" s="170"/>
      <c r="H105" s="170"/>
      <c r="I105" s="171"/>
      <c r="J105" s="172">
        <f>J330</f>
        <v>0</v>
      </c>
      <c r="K105" s="168"/>
      <c r="L105" s="173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8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61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130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22" t="str">
        <f>E7</f>
        <v>Úpa, Trutnov, oprava LB opevnění, ř.km 49,250 - 49,505</v>
      </c>
      <c r="F115" s="323"/>
      <c r="G115" s="323"/>
      <c r="H115" s="323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113</v>
      </c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304" t="str">
        <f>E9</f>
        <v>1 - Oprava LB ř. km 49,250 - 49,505</v>
      </c>
      <c r="F117" s="321"/>
      <c r="G117" s="321"/>
      <c r="H117" s="321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22</v>
      </c>
      <c r="D119" s="36"/>
      <c r="E119" s="36"/>
      <c r="F119" s="27" t="str">
        <f>F12</f>
        <v>Trutnov</v>
      </c>
      <c r="G119" s="36"/>
      <c r="H119" s="36"/>
      <c r="I119" s="123" t="s">
        <v>24</v>
      </c>
      <c r="J119" s="66" t="str">
        <f>IF(J12="","",J12)</f>
        <v>6.4.2020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40.15" customHeight="1">
      <c r="A121" s="34"/>
      <c r="B121" s="35"/>
      <c r="C121" s="29" t="s">
        <v>26</v>
      </c>
      <c r="D121" s="36"/>
      <c r="E121" s="36"/>
      <c r="F121" s="27" t="str">
        <f>E15</f>
        <v>Povodí Labe,státní podnik,Víta Nejedlého 951/3,HK3</v>
      </c>
      <c r="G121" s="36"/>
      <c r="H121" s="36"/>
      <c r="I121" s="123" t="s">
        <v>32</v>
      </c>
      <c r="J121" s="32" t="str">
        <f>E21</f>
        <v>Multiaqua s.r.o., Veverkova 1343, HK 2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30</v>
      </c>
      <c r="D122" s="36"/>
      <c r="E122" s="36"/>
      <c r="F122" s="27" t="str">
        <f>IF(E18="","",E18)</f>
        <v>Vyplň údaj</v>
      </c>
      <c r="G122" s="36"/>
      <c r="H122" s="36"/>
      <c r="I122" s="123" t="s">
        <v>35</v>
      </c>
      <c r="J122" s="32" t="str">
        <f>E24</f>
        <v>Ing. Pavel Romášek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80"/>
      <c r="B124" s="181"/>
      <c r="C124" s="182" t="s">
        <v>131</v>
      </c>
      <c r="D124" s="183" t="s">
        <v>64</v>
      </c>
      <c r="E124" s="183" t="s">
        <v>60</v>
      </c>
      <c r="F124" s="183" t="s">
        <v>61</v>
      </c>
      <c r="G124" s="183" t="s">
        <v>132</v>
      </c>
      <c r="H124" s="183" t="s">
        <v>133</v>
      </c>
      <c r="I124" s="184" t="s">
        <v>134</v>
      </c>
      <c r="J124" s="183" t="s">
        <v>118</v>
      </c>
      <c r="K124" s="185" t="s">
        <v>135</v>
      </c>
      <c r="L124" s="186"/>
      <c r="M124" s="75" t="s">
        <v>1</v>
      </c>
      <c r="N124" s="76" t="s">
        <v>43</v>
      </c>
      <c r="O124" s="76" t="s">
        <v>136</v>
      </c>
      <c r="P124" s="76" t="s">
        <v>137</v>
      </c>
      <c r="Q124" s="76" t="s">
        <v>138</v>
      </c>
      <c r="R124" s="76" t="s">
        <v>139</v>
      </c>
      <c r="S124" s="76" t="s">
        <v>140</v>
      </c>
      <c r="T124" s="77" t="s">
        <v>141</v>
      </c>
      <c r="U124" s="180"/>
      <c r="V124" s="180"/>
      <c r="W124" s="180"/>
      <c r="X124" s="180"/>
      <c r="Y124" s="180"/>
      <c r="Z124" s="180"/>
      <c r="AA124" s="180"/>
      <c r="AB124" s="180"/>
      <c r="AC124" s="180"/>
      <c r="AD124" s="180"/>
      <c r="AE124" s="180"/>
    </row>
    <row r="125" spans="1:65" s="2" customFormat="1" ht="22.9" customHeight="1">
      <c r="A125" s="34"/>
      <c r="B125" s="35"/>
      <c r="C125" s="82" t="s">
        <v>142</v>
      </c>
      <c r="D125" s="36"/>
      <c r="E125" s="36"/>
      <c r="F125" s="36"/>
      <c r="G125" s="36"/>
      <c r="H125" s="36"/>
      <c r="I125" s="122"/>
      <c r="J125" s="187">
        <f>BK125</f>
        <v>0</v>
      </c>
      <c r="K125" s="36"/>
      <c r="L125" s="39"/>
      <c r="M125" s="78"/>
      <c r="N125" s="188"/>
      <c r="O125" s="79"/>
      <c r="P125" s="189">
        <f>P126+P330</f>
        <v>0</v>
      </c>
      <c r="Q125" s="79"/>
      <c r="R125" s="189">
        <f>R126+R330</f>
        <v>1729.7432759200001</v>
      </c>
      <c r="S125" s="79"/>
      <c r="T125" s="190">
        <f>T126+T330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78</v>
      </c>
      <c r="AU125" s="17" t="s">
        <v>120</v>
      </c>
      <c r="BK125" s="191">
        <f>BK126+BK330</f>
        <v>0</v>
      </c>
    </row>
    <row r="126" spans="1:65" s="12" customFormat="1" ht="25.9" customHeight="1">
      <c r="B126" s="192"/>
      <c r="C126" s="193"/>
      <c r="D126" s="194" t="s">
        <v>78</v>
      </c>
      <c r="E126" s="195" t="s">
        <v>143</v>
      </c>
      <c r="F126" s="195" t="s">
        <v>144</v>
      </c>
      <c r="G126" s="193"/>
      <c r="H126" s="193"/>
      <c r="I126" s="196"/>
      <c r="J126" s="197">
        <f>BK126</f>
        <v>0</v>
      </c>
      <c r="K126" s="193"/>
      <c r="L126" s="198"/>
      <c r="M126" s="199"/>
      <c r="N126" s="200"/>
      <c r="O126" s="200"/>
      <c r="P126" s="201">
        <f>P127+P216+P240+P258+P279+P313+P327</f>
        <v>0</v>
      </c>
      <c r="Q126" s="200"/>
      <c r="R126" s="201">
        <f>R127+R216+R240+R258+R279+R313+R327</f>
        <v>1729.7432759200001</v>
      </c>
      <c r="S126" s="200"/>
      <c r="T126" s="202">
        <f>T127+T216+T240+T258+T279+T313+T327</f>
        <v>0</v>
      </c>
      <c r="AR126" s="203" t="s">
        <v>83</v>
      </c>
      <c r="AT126" s="204" t="s">
        <v>78</v>
      </c>
      <c r="AU126" s="204" t="s">
        <v>79</v>
      </c>
      <c r="AY126" s="203" t="s">
        <v>145</v>
      </c>
      <c r="BK126" s="205">
        <f>BK127+BK216+BK240+BK258+BK279+BK313+BK327</f>
        <v>0</v>
      </c>
    </row>
    <row r="127" spans="1:65" s="12" customFormat="1" ht="22.9" customHeight="1">
      <c r="B127" s="192"/>
      <c r="C127" s="193"/>
      <c r="D127" s="194" t="s">
        <v>78</v>
      </c>
      <c r="E127" s="206" t="s">
        <v>83</v>
      </c>
      <c r="F127" s="206" t="s">
        <v>146</v>
      </c>
      <c r="G127" s="193"/>
      <c r="H127" s="193"/>
      <c r="I127" s="196"/>
      <c r="J127" s="207">
        <f>BK127</f>
        <v>0</v>
      </c>
      <c r="K127" s="193"/>
      <c r="L127" s="198"/>
      <c r="M127" s="199"/>
      <c r="N127" s="200"/>
      <c r="O127" s="200"/>
      <c r="P127" s="201">
        <f>SUM(P128:P215)</f>
        <v>0</v>
      </c>
      <c r="Q127" s="200"/>
      <c r="R127" s="201">
        <f>SUM(R128:R215)</f>
        <v>0.43074699999999999</v>
      </c>
      <c r="S127" s="200"/>
      <c r="T127" s="202">
        <f>SUM(T128:T215)</f>
        <v>0</v>
      </c>
      <c r="AR127" s="203" t="s">
        <v>83</v>
      </c>
      <c r="AT127" s="204" t="s">
        <v>78</v>
      </c>
      <c r="AU127" s="204" t="s">
        <v>83</v>
      </c>
      <c r="AY127" s="203" t="s">
        <v>145</v>
      </c>
      <c r="BK127" s="205">
        <f>SUM(BK128:BK215)</f>
        <v>0</v>
      </c>
    </row>
    <row r="128" spans="1:65" s="2" customFormat="1" ht="33" customHeight="1">
      <c r="A128" s="34"/>
      <c r="B128" s="35"/>
      <c r="C128" s="208" t="s">
        <v>83</v>
      </c>
      <c r="D128" s="208" t="s">
        <v>147</v>
      </c>
      <c r="E128" s="209" t="s">
        <v>148</v>
      </c>
      <c r="F128" s="210" t="s">
        <v>149</v>
      </c>
      <c r="G128" s="211" t="s">
        <v>150</v>
      </c>
      <c r="H128" s="212">
        <v>153</v>
      </c>
      <c r="I128" s="213"/>
      <c r="J128" s="214">
        <f>ROUND(I128*H128,2)</f>
        <v>0</v>
      </c>
      <c r="K128" s="210" t="s">
        <v>151</v>
      </c>
      <c r="L128" s="39"/>
      <c r="M128" s="215" t="s">
        <v>1</v>
      </c>
      <c r="N128" s="216" t="s">
        <v>44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152</v>
      </c>
      <c r="AT128" s="219" t="s">
        <v>147</v>
      </c>
      <c r="AU128" s="219" t="s">
        <v>87</v>
      </c>
      <c r="AY128" s="17" t="s">
        <v>145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7" t="s">
        <v>83</v>
      </c>
      <c r="BK128" s="220">
        <f>ROUND(I128*H128,2)</f>
        <v>0</v>
      </c>
      <c r="BL128" s="17" t="s">
        <v>152</v>
      </c>
      <c r="BM128" s="219" t="s">
        <v>153</v>
      </c>
    </row>
    <row r="129" spans="1:65" s="2" customFormat="1" ht="29.25">
      <c r="A129" s="34"/>
      <c r="B129" s="35"/>
      <c r="C129" s="36"/>
      <c r="D129" s="221" t="s">
        <v>154</v>
      </c>
      <c r="E129" s="36"/>
      <c r="F129" s="222" t="s">
        <v>155</v>
      </c>
      <c r="G129" s="36"/>
      <c r="H129" s="36"/>
      <c r="I129" s="122"/>
      <c r="J129" s="36"/>
      <c r="K129" s="36"/>
      <c r="L129" s="39"/>
      <c r="M129" s="223"/>
      <c r="N129" s="224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154</v>
      </c>
      <c r="AU129" s="17" t="s">
        <v>87</v>
      </c>
    </row>
    <row r="130" spans="1:65" s="13" customFormat="1">
      <c r="B130" s="225"/>
      <c r="C130" s="226"/>
      <c r="D130" s="221" t="s">
        <v>156</v>
      </c>
      <c r="E130" s="227" t="s">
        <v>1</v>
      </c>
      <c r="F130" s="228" t="s">
        <v>157</v>
      </c>
      <c r="G130" s="226"/>
      <c r="H130" s="229">
        <v>153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156</v>
      </c>
      <c r="AU130" s="235" t="s">
        <v>87</v>
      </c>
      <c r="AV130" s="13" t="s">
        <v>87</v>
      </c>
      <c r="AW130" s="13" t="s">
        <v>34</v>
      </c>
      <c r="AX130" s="13" t="s">
        <v>83</v>
      </c>
      <c r="AY130" s="235" t="s">
        <v>145</v>
      </c>
    </row>
    <row r="131" spans="1:65" s="2" customFormat="1" ht="21.75" customHeight="1">
      <c r="A131" s="34"/>
      <c r="B131" s="35"/>
      <c r="C131" s="208" t="s">
        <v>87</v>
      </c>
      <c r="D131" s="208" t="s">
        <v>147</v>
      </c>
      <c r="E131" s="209" t="s">
        <v>158</v>
      </c>
      <c r="F131" s="210" t="s">
        <v>159</v>
      </c>
      <c r="G131" s="211" t="s">
        <v>160</v>
      </c>
      <c r="H131" s="212">
        <v>1.393</v>
      </c>
      <c r="I131" s="213"/>
      <c r="J131" s="214">
        <f>ROUND(I131*H131,2)</f>
        <v>0</v>
      </c>
      <c r="K131" s="210" t="s">
        <v>151</v>
      </c>
      <c r="L131" s="39"/>
      <c r="M131" s="215" t="s">
        <v>1</v>
      </c>
      <c r="N131" s="216" t="s">
        <v>44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152</v>
      </c>
      <c r="AT131" s="219" t="s">
        <v>147</v>
      </c>
      <c r="AU131" s="219" t="s">
        <v>87</v>
      </c>
      <c r="AY131" s="17" t="s">
        <v>145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83</v>
      </c>
      <c r="BK131" s="220">
        <f>ROUND(I131*H131,2)</f>
        <v>0</v>
      </c>
      <c r="BL131" s="17" t="s">
        <v>152</v>
      </c>
      <c r="BM131" s="219" t="s">
        <v>161</v>
      </c>
    </row>
    <row r="132" spans="1:65" s="2" customFormat="1" ht="19.5">
      <c r="A132" s="34"/>
      <c r="B132" s="35"/>
      <c r="C132" s="36"/>
      <c r="D132" s="221" t="s">
        <v>154</v>
      </c>
      <c r="E132" s="36"/>
      <c r="F132" s="222" t="s">
        <v>162</v>
      </c>
      <c r="G132" s="36"/>
      <c r="H132" s="36"/>
      <c r="I132" s="122"/>
      <c r="J132" s="36"/>
      <c r="K132" s="36"/>
      <c r="L132" s="39"/>
      <c r="M132" s="223"/>
      <c r="N132" s="224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154</v>
      </c>
      <c r="AU132" s="17" t="s">
        <v>87</v>
      </c>
    </row>
    <row r="133" spans="1:65" s="13" customFormat="1">
      <c r="B133" s="225"/>
      <c r="C133" s="226"/>
      <c r="D133" s="221" t="s">
        <v>156</v>
      </c>
      <c r="E133" s="227" t="s">
        <v>1</v>
      </c>
      <c r="F133" s="228" t="s">
        <v>163</v>
      </c>
      <c r="G133" s="226"/>
      <c r="H133" s="229">
        <v>1.377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156</v>
      </c>
      <c r="AU133" s="235" t="s">
        <v>87</v>
      </c>
      <c r="AV133" s="13" t="s">
        <v>87</v>
      </c>
      <c r="AW133" s="13" t="s">
        <v>34</v>
      </c>
      <c r="AX133" s="13" t="s">
        <v>79</v>
      </c>
      <c r="AY133" s="235" t="s">
        <v>145</v>
      </c>
    </row>
    <row r="134" spans="1:65" s="13" customFormat="1">
      <c r="B134" s="225"/>
      <c r="C134" s="226"/>
      <c r="D134" s="221" t="s">
        <v>156</v>
      </c>
      <c r="E134" s="227" t="s">
        <v>1</v>
      </c>
      <c r="F134" s="228" t="s">
        <v>164</v>
      </c>
      <c r="G134" s="226"/>
      <c r="H134" s="229">
        <v>1.6E-2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156</v>
      </c>
      <c r="AU134" s="235" t="s">
        <v>87</v>
      </c>
      <c r="AV134" s="13" t="s">
        <v>87</v>
      </c>
      <c r="AW134" s="13" t="s">
        <v>34</v>
      </c>
      <c r="AX134" s="13" t="s">
        <v>79</v>
      </c>
      <c r="AY134" s="235" t="s">
        <v>145</v>
      </c>
    </row>
    <row r="135" spans="1:65" s="14" customFormat="1">
      <c r="B135" s="236"/>
      <c r="C135" s="237"/>
      <c r="D135" s="221" t="s">
        <v>156</v>
      </c>
      <c r="E135" s="238" t="s">
        <v>1</v>
      </c>
      <c r="F135" s="239" t="s">
        <v>165</v>
      </c>
      <c r="G135" s="237"/>
      <c r="H135" s="240">
        <v>1.393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AT135" s="246" t="s">
        <v>156</v>
      </c>
      <c r="AU135" s="246" t="s">
        <v>87</v>
      </c>
      <c r="AV135" s="14" t="s">
        <v>152</v>
      </c>
      <c r="AW135" s="14" t="s">
        <v>34</v>
      </c>
      <c r="AX135" s="14" t="s">
        <v>83</v>
      </c>
      <c r="AY135" s="246" t="s">
        <v>145</v>
      </c>
    </row>
    <row r="136" spans="1:65" s="2" customFormat="1" ht="16.5" customHeight="1">
      <c r="A136" s="34"/>
      <c r="B136" s="35"/>
      <c r="C136" s="208" t="s">
        <v>94</v>
      </c>
      <c r="D136" s="208" t="s">
        <v>147</v>
      </c>
      <c r="E136" s="209" t="s">
        <v>166</v>
      </c>
      <c r="F136" s="210" t="s">
        <v>167</v>
      </c>
      <c r="G136" s="211" t="s">
        <v>168</v>
      </c>
      <c r="H136" s="212">
        <v>2</v>
      </c>
      <c r="I136" s="213"/>
      <c r="J136" s="214">
        <f>ROUND(I136*H136,2)</f>
        <v>0</v>
      </c>
      <c r="K136" s="210" t="s">
        <v>151</v>
      </c>
      <c r="L136" s="39"/>
      <c r="M136" s="215" t="s">
        <v>1</v>
      </c>
      <c r="N136" s="216" t="s">
        <v>44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152</v>
      </c>
      <c r="AT136" s="219" t="s">
        <v>147</v>
      </c>
      <c r="AU136" s="219" t="s">
        <v>87</v>
      </c>
      <c r="AY136" s="17" t="s">
        <v>145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83</v>
      </c>
      <c r="BK136" s="220">
        <f>ROUND(I136*H136,2)</f>
        <v>0</v>
      </c>
      <c r="BL136" s="17" t="s">
        <v>152</v>
      </c>
      <c r="BM136" s="219" t="s">
        <v>169</v>
      </c>
    </row>
    <row r="137" spans="1:65" s="2" customFormat="1" ht="19.5">
      <c r="A137" s="34"/>
      <c r="B137" s="35"/>
      <c r="C137" s="36"/>
      <c r="D137" s="221" t="s">
        <v>154</v>
      </c>
      <c r="E137" s="36"/>
      <c r="F137" s="222" t="s">
        <v>170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154</v>
      </c>
      <c r="AU137" s="17" t="s">
        <v>87</v>
      </c>
    </row>
    <row r="138" spans="1:65" s="13" customFormat="1">
      <c r="B138" s="225"/>
      <c r="C138" s="226"/>
      <c r="D138" s="221" t="s">
        <v>156</v>
      </c>
      <c r="E138" s="227" t="s">
        <v>1</v>
      </c>
      <c r="F138" s="228" t="s">
        <v>171</v>
      </c>
      <c r="G138" s="226"/>
      <c r="H138" s="229">
        <v>2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156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145</v>
      </c>
    </row>
    <row r="139" spans="1:65" s="2" customFormat="1" ht="16.5" customHeight="1">
      <c r="A139" s="34"/>
      <c r="B139" s="35"/>
      <c r="C139" s="208" t="s">
        <v>152</v>
      </c>
      <c r="D139" s="208" t="s">
        <v>147</v>
      </c>
      <c r="E139" s="209" t="s">
        <v>172</v>
      </c>
      <c r="F139" s="210" t="s">
        <v>173</v>
      </c>
      <c r="G139" s="211" t="s">
        <v>168</v>
      </c>
      <c r="H139" s="212">
        <v>20</v>
      </c>
      <c r="I139" s="213"/>
      <c r="J139" s="214">
        <f>ROUND(I139*H139,2)</f>
        <v>0</v>
      </c>
      <c r="K139" s="210" t="s">
        <v>151</v>
      </c>
      <c r="L139" s="39"/>
      <c r="M139" s="215" t="s">
        <v>1</v>
      </c>
      <c r="N139" s="216" t="s">
        <v>44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152</v>
      </c>
      <c r="AT139" s="219" t="s">
        <v>147</v>
      </c>
      <c r="AU139" s="219" t="s">
        <v>87</v>
      </c>
      <c r="AY139" s="17" t="s">
        <v>145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83</v>
      </c>
      <c r="BK139" s="220">
        <f>ROUND(I139*H139,2)</f>
        <v>0</v>
      </c>
      <c r="BL139" s="17" t="s">
        <v>152</v>
      </c>
      <c r="BM139" s="219" t="s">
        <v>174</v>
      </c>
    </row>
    <row r="140" spans="1:65" s="2" customFormat="1" ht="19.5">
      <c r="A140" s="34"/>
      <c r="B140" s="35"/>
      <c r="C140" s="36"/>
      <c r="D140" s="221" t="s">
        <v>154</v>
      </c>
      <c r="E140" s="36"/>
      <c r="F140" s="222" t="s">
        <v>175</v>
      </c>
      <c r="G140" s="36"/>
      <c r="H140" s="36"/>
      <c r="I140" s="122"/>
      <c r="J140" s="36"/>
      <c r="K140" s="36"/>
      <c r="L140" s="39"/>
      <c r="M140" s="223"/>
      <c r="N140" s="22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154</v>
      </c>
      <c r="AU140" s="17" t="s">
        <v>87</v>
      </c>
    </row>
    <row r="141" spans="1:65" s="13" customFormat="1">
      <c r="B141" s="225"/>
      <c r="C141" s="226"/>
      <c r="D141" s="221" t="s">
        <v>156</v>
      </c>
      <c r="E141" s="227" t="s">
        <v>1</v>
      </c>
      <c r="F141" s="228" t="s">
        <v>176</v>
      </c>
      <c r="G141" s="226"/>
      <c r="H141" s="229">
        <v>20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156</v>
      </c>
      <c r="AU141" s="235" t="s">
        <v>87</v>
      </c>
      <c r="AV141" s="13" t="s">
        <v>87</v>
      </c>
      <c r="AW141" s="13" t="s">
        <v>34</v>
      </c>
      <c r="AX141" s="13" t="s">
        <v>83</v>
      </c>
      <c r="AY141" s="235" t="s">
        <v>145</v>
      </c>
    </row>
    <row r="142" spans="1:65" s="2" customFormat="1" ht="16.5" customHeight="1">
      <c r="A142" s="34"/>
      <c r="B142" s="35"/>
      <c r="C142" s="208" t="s">
        <v>177</v>
      </c>
      <c r="D142" s="208" t="s">
        <v>147</v>
      </c>
      <c r="E142" s="209" t="s">
        <v>178</v>
      </c>
      <c r="F142" s="210" t="s">
        <v>179</v>
      </c>
      <c r="G142" s="211" t="s">
        <v>168</v>
      </c>
      <c r="H142" s="212">
        <v>30</v>
      </c>
      <c r="I142" s="213"/>
      <c r="J142" s="214">
        <f>ROUND(I142*H142,2)</f>
        <v>0</v>
      </c>
      <c r="K142" s="210" t="s">
        <v>151</v>
      </c>
      <c r="L142" s="39"/>
      <c r="M142" s="215" t="s">
        <v>1</v>
      </c>
      <c r="N142" s="216" t="s">
        <v>44</v>
      </c>
      <c r="O142" s="71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152</v>
      </c>
      <c r="AT142" s="219" t="s">
        <v>147</v>
      </c>
      <c r="AU142" s="219" t="s">
        <v>87</v>
      </c>
      <c r="AY142" s="17" t="s">
        <v>145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83</v>
      </c>
      <c r="BK142" s="220">
        <f>ROUND(I142*H142,2)</f>
        <v>0</v>
      </c>
      <c r="BL142" s="17" t="s">
        <v>152</v>
      </c>
      <c r="BM142" s="219" t="s">
        <v>180</v>
      </c>
    </row>
    <row r="143" spans="1:65" s="2" customFormat="1" ht="19.5">
      <c r="A143" s="34"/>
      <c r="B143" s="35"/>
      <c r="C143" s="36"/>
      <c r="D143" s="221" t="s">
        <v>154</v>
      </c>
      <c r="E143" s="36"/>
      <c r="F143" s="222" t="s">
        <v>181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154</v>
      </c>
      <c r="AU143" s="17" t="s">
        <v>87</v>
      </c>
    </row>
    <row r="144" spans="1:65" s="13" customFormat="1">
      <c r="B144" s="225"/>
      <c r="C144" s="226"/>
      <c r="D144" s="221" t="s">
        <v>156</v>
      </c>
      <c r="E144" s="227" t="s">
        <v>1</v>
      </c>
      <c r="F144" s="228" t="s">
        <v>182</v>
      </c>
      <c r="G144" s="226"/>
      <c r="H144" s="229">
        <v>30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156</v>
      </c>
      <c r="AU144" s="235" t="s">
        <v>87</v>
      </c>
      <c r="AV144" s="13" t="s">
        <v>87</v>
      </c>
      <c r="AW144" s="13" t="s">
        <v>34</v>
      </c>
      <c r="AX144" s="13" t="s">
        <v>83</v>
      </c>
      <c r="AY144" s="235" t="s">
        <v>145</v>
      </c>
    </row>
    <row r="145" spans="1:65" s="2" customFormat="1" ht="21.75" customHeight="1">
      <c r="A145" s="34"/>
      <c r="B145" s="35"/>
      <c r="C145" s="208" t="s">
        <v>183</v>
      </c>
      <c r="D145" s="208" t="s">
        <v>147</v>
      </c>
      <c r="E145" s="209" t="s">
        <v>184</v>
      </c>
      <c r="F145" s="210" t="s">
        <v>185</v>
      </c>
      <c r="G145" s="211" t="s">
        <v>186</v>
      </c>
      <c r="H145" s="212">
        <v>1040</v>
      </c>
      <c r="I145" s="213"/>
      <c r="J145" s="214">
        <f>ROUND(I145*H145,2)</f>
        <v>0</v>
      </c>
      <c r="K145" s="210" t="s">
        <v>151</v>
      </c>
      <c r="L145" s="39"/>
      <c r="M145" s="215" t="s">
        <v>1</v>
      </c>
      <c r="N145" s="216" t="s">
        <v>44</v>
      </c>
      <c r="O145" s="71"/>
      <c r="P145" s="217">
        <f>O145*H145</f>
        <v>0</v>
      </c>
      <c r="Q145" s="217">
        <v>4.0000000000000003E-5</v>
      </c>
      <c r="R145" s="217">
        <f>Q145*H145</f>
        <v>4.1600000000000005E-2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152</v>
      </c>
      <c r="AT145" s="219" t="s">
        <v>147</v>
      </c>
      <c r="AU145" s="219" t="s">
        <v>87</v>
      </c>
      <c r="AY145" s="17" t="s">
        <v>145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83</v>
      </c>
      <c r="BK145" s="220">
        <f>ROUND(I145*H145,2)</f>
        <v>0</v>
      </c>
      <c r="BL145" s="17" t="s">
        <v>152</v>
      </c>
      <c r="BM145" s="219" t="s">
        <v>187</v>
      </c>
    </row>
    <row r="146" spans="1:65" s="2" customFormat="1" ht="19.5">
      <c r="A146" s="34"/>
      <c r="B146" s="35"/>
      <c r="C146" s="36"/>
      <c r="D146" s="221" t="s">
        <v>154</v>
      </c>
      <c r="E146" s="36"/>
      <c r="F146" s="222" t="s">
        <v>188</v>
      </c>
      <c r="G146" s="36"/>
      <c r="H146" s="36"/>
      <c r="I146" s="122"/>
      <c r="J146" s="36"/>
      <c r="K146" s="36"/>
      <c r="L146" s="39"/>
      <c r="M146" s="223"/>
      <c r="N146" s="22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154</v>
      </c>
      <c r="AU146" s="17" t="s">
        <v>87</v>
      </c>
    </row>
    <row r="147" spans="1:65" s="13" customFormat="1">
      <c r="B147" s="225"/>
      <c r="C147" s="226"/>
      <c r="D147" s="221" t="s">
        <v>156</v>
      </c>
      <c r="E147" s="227" t="s">
        <v>1</v>
      </c>
      <c r="F147" s="228" t="s">
        <v>189</v>
      </c>
      <c r="G147" s="226"/>
      <c r="H147" s="229">
        <v>1040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156</v>
      </c>
      <c r="AU147" s="235" t="s">
        <v>87</v>
      </c>
      <c r="AV147" s="13" t="s">
        <v>87</v>
      </c>
      <c r="AW147" s="13" t="s">
        <v>34</v>
      </c>
      <c r="AX147" s="13" t="s">
        <v>83</v>
      </c>
      <c r="AY147" s="235" t="s">
        <v>145</v>
      </c>
    </row>
    <row r="148" spans="1:65" s="2" customFormat="1" ht="21.75" customHeight="1">
      <c r="A148" s="34"/>
      <c r="B148" s="35"/>
      <c r="C148" s="208" t="s">
        <v>190</v>
      </c>
      <c r="D148" s="208" t="s">
        <v>147</v>
      </c>
      <c r="E148" s="209" t="s">
        <v>191</v>
      </c>
      <c r="F148" s="210" t="s">
        <v>192</v>
      </c>
      <c r="G148" s="211" t="s">
        <v>160</v>
      </c>
      <c r="H148" s="212">
        <v>98</v>
      </c>
      <c r="I148" s="213"/>
      <c r="J148" s="214">
        <f>ROUND(I148*H148,2)</f>
        <v>0</v>
      </c>
      <c r="K148" s="210" t="s">
        <v>151</v>
      </c>
      <c r="L148" s="39"/>
      <c r="M148" s="215" t="s">
        <v>1</v>
      </c>
      <c r="N148" s="216" t="s">
        <v>44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152</v>
      </c>
      <c r="AT148" s="219" t="s">
        <v>147</v>
      </c>
      <c r="AU148" s="219" t="s">
        <v>87</v>
      </c>
      <c r="AY148" s="17" t="s">
        <v>145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83</v>
      </c>
      <c r="BK148" s="220">
        <f>ROUND(I148*H148,2)</f>
        <v>0</v>
      </c>
      <c r="BL148" s="17" t="s">
        <v>152</v>
      </c>
      <c r="BM148" s="219" t="s">
        <v>193</v>
      </c>
    </row>
    <row r="149" spans="1:65" s="2" customFormat="1" ht="48.75">
      <c r="A149" s="34"/>
      <c r="B149" s="35"/>
      <c r="C149" s="36"/>
      <c r="D149" s="221" t="s">
        <v>154</v>
      </c>
      <c r="E149" s="36"/>
      <c r="F149" s="222" t="s">
        <v>194</v>
      </c>
      <c r="G149" s="36"/>
      <c r="H149" s="36"/>
      <c r="I149" s="122"/>
      <c r="J149" s="36"/>
      <c r="K149" s="36"/>
      <c r="L149" s="39"/>
      <c r="M149" s="223"/>
      <c r="N149" s="22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154</v>
      </c>
      <c r="AU149" s="17" t="s">
        <v>87</v>
      </c>
    </row>
    <row r="150" spans="1:65" s="13" customFormat="1">
      <c r="B150" s="225"/>
      <c r="C150" s="226"/>
      <c r="D150" s="221" t="s">
        <v>156</v>
      </c>
      <c r="E150" s="227" t="s">
        <v>1</v>
      </c>
      <c r="F150" s="228" t="s">
        <v>195</v>
      </c>
      <c r="G150" s="226"/>
      <c r="H150" s="229">
        <v>80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156</v>
      </c>
      <c r="AU150" s="235" t="s">
        <v>87</v>
      </c>
      <c r="AV150" s="13" t="s">
        <v>87</v>
      </c>
      <c r="AW150" s="13" t="s">
        <v>34</v>
      </c>
      <c r="AX150" s="13" t="s">
        <v>79</v>
      </c>
      <c r="AY150" s="235" t="s">
        <v>145</v>
      </c>
    </row>
    <row r="151" spans="1:65" s="13" customFormat="1">
      <c r="B151" s="225"/>
      <c r="C151" s="226"/>
      <c r="D151" s="221" t="s">
        <v>156</v>
      </c>
      <c r="E151" s="227" t="s">
        <v>1</v>
      </c>
      <c r="F151" s="228" t="s">
        <v>196</v>
      </c>
      <c r="G151" s="226"/>
      <c r="H151" s="229">
        <v>18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156</v>
      </c>
      <c r="AU151" s="235" t="s">
        <v>87</v>
      </c>
      <c r="AV151" s="13" t="s">
        <v>87</v>
      </c>
      <c r="AW151" s="13" t="s">
        <v>34</v>
      </c>
      <c r="AX151" s="13" t="s">
        <v>79</v>
      </c>
      <c r="AY151" s="235" t="s">
        <v>145</v>
      </c>
    </row>
    <row r="152" spans="1:65" s="14" customFormat="1">
      <c r="B152" s="236"/>
      <c r="C152" s="237"/>
      <c r="D152" s="221" t="s">
        <v>156</v>
      </c>
      <c r="E152" s="238" t="s">
        <v>1</v>
      </c>
      <c r="F152" s="239" t="s">
        <v>165</v>
      </c>
      <c r="G152" s="237"/>
      <c r="H152" s="240">
        <v>98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156</v>
      </c>
      <c r="AU152" s="246" t="s">
        <v>87</v>
      </c>
      <c r="AV152" s="14" t="s">
        <v>152</v>
      </c>
      <c r="AW152" s="14" t="s">
        <v>34</v>
      </c>
      <c r="AX152" s="14" t="s">
        <v>83</v>
      </c>
      <c r="AY152" s="246" t="s">
        <v>145</v>
      </c>
    </row>
    <row r="153" spans="1:65" s="2" customFormat="1" ht="21.75" customHeight="1">
      <c r="A153" s="34"/>
      <c r="B153" s="35"/>
      <c r="C153" s="208" t="s">
        <v>197</v>
      </c>
      <c r="D153" s="208" t="s">
        <v>147</v>
      </c>
      <c r="E153" s="209" t="s">
        <v>198</v>
      </c>
      <c r="F153" s="210" t="s">
        <v>199</v>
      </c>
      <c r="G153" s="211" t="s">
        <v>160</v>
      </c>
      <c r="H153" s="212">
        <v>234.75</v>
      </c>
      <c r="I153" s="213"/>
      <c r="J153" s="214">
        <f>ROUND(I153*H153,2)</f>
        <v>0</v>
      </c>
      <c r="K153" s="210" t="s">
        <v>151</v>
      </c>
      <c r="L153" s="39"/>
      <c r="M153" s="215" t="s">
        <v>1</v>
      </c>
      <c r="N153" s="216" t="s">
        <v>44</v>
      </c>
      <c r="O153" s="71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152</v>
      </c>
      <c r="AT153" s="219" t="s">
        <v>147</v>
      </c>
      <c r="AU153" s="219" t="s">
        <v>87</v>
      </c>
      <c r="AY153" s="17" t="s">
        <v>145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83</v>
      </c>
      <c r="BK153" s="220">
        <f>ROUND(I153*H153,2)</f>
        <v>0</v>
      </c>
      <c r="BL153" s="17" t="s">
        <v>152</v>
      </c>
      <c r="BM153" s="219" t="s">
        <v>200</v>
      </c>
    </row>
    <row r="154" spans="1:65" s="2" customFormat="1" ht="19.5">
      <c r="A154" s="34"/>
      <c r="B154" s="35"/>
      <c r="C154" s="36"/>
      <c r="D154" s="221" t="s">
        <v>154</v>
      </c>
      <c r="E154" s="36"/>
      <c r="F154" s="222" t="s">
        <v>201</v>
      </c>
      <c r="G154" s="36"/>
      <c r="H154" s="36"/>
      <c r="I154" s="122"/>
      <c r="J154" s="36"/>
      <c r="K154" s="36"/>
      <c r="L154" s="39"/>
      <c r="M154" s="223"/>
      <c r="N154" s="22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154</v>
      </c>
      <c r="AU154" s="17" t="s">
        <v>87</v>
      </c>
    </row>
    <row r="155" spans="1:65" s="13" customFormat="1" ht="22.5">
      <c r="B155" s="225"/>
      <c r="C155" s="226"/>
      <c r="D155" s="221" t="s">
        <v>156</v>
      </c>
      <c r="E155" s="227" t="s">
        <v>1</v>
      </c>
      <c r="F155" s="228" t="s">
        <v>202</v>
      </c>
      <c r="G155" s="226"/>
      <c r="H155" s="229">
        <v>234.75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156</v>
      </c>
      <c r="AU155" s="235" t="s">
        <v>87</v>
      </c>
      <c r="AV155" s="13" t="s">
        <v>87</v>
      </c>
      <c r="AW155" s="13" t="s">
        <v>34</v>
      </c>
      <c r="AX155" s="13" t="s">
        <v>83</v>
      </c>
      <c r="AY155" s="235" t="s">
        <v>145</v>
      </c>
    </row>
    <row r="156" spans="1:65" s="2" customFormat="1" ht="21.75" customHeight="1">
      <c r="A156" s="34"/>
      <c r="B156" s="35"/>
      <c r="C156" s="208" t="s">
        <v>203</v>
      </c>
      <c r="D156" s="208" t="s">
        <v>147</v>
      </c>
      <c r="E156" s="209" t="s">
        <v>204</v>
      </c>
      <c r="F156" s="210" t="s">
        <v>205</v>
      </c>
      <c r="G156" s="211" t="s">
        <v>160</v>
      </c>
      <c r="H156" s="212">
        <v>907.22</v>
      </c>
      <c r="I156" s="213"/>
      <c r="J156" s="214">
        <f>ROUND(I156*H156,2)</f>
        <v>0</v>
      </c>
      <c r="K156" s="210" t="s">
        <v>151</v>
      </c>
      <c r="L156" s="39"/>
      <c r="M156" s="215" t="s">
        <v>1</v>
      </c>
      <c r="N156" s="216" t="s">
        <v>44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152</v>
      </c>
      <c r="AT156" s="219" t="s">
        <v>147</v>
      </c>
      <c r="AU156" s="219" t="s">
        <v>87</v>
      </c>
      <c r="AY156" s="17" t="s">
        <v>145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83</v>
      </c>
      <c r="BK156" s="220">
        <f>ROUND(I156*H156,2)</f>
        <v>0</v>
      </c>
      <c r="BL156" s="17" t="s">
        <v>152</v>
      </c>
      <c r="BM156" s="219" t="s">
        <v>206</v>
      </c>
    </row>
    <row r="157" spans="1:65" s="2" customFormat="1" ht="19.5">
      <c r="A157" s="34"/>
      <c r="B157" s="35"/>
      <c r="C157" s="36"/>
      <c r="D157" s="221" t="s">
        <v>154</v>
      </c>
      <c r="E157" s="36"/>
      <c r="F157" s="222" t="s">
        <v>207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154</v>
      </c>
      <c r="AU157" s="17" t="s">
        <v>87</v>
      </c>
    </row>
    <row r="158" spans="1:65" s="13" customFormat="1">
      <c r="B158" s="225"/>
      <c r="C158" s="226"/>
      <c r="D158" s="221" t="s">
        <v>156</v>
      </c>
      <c r="E158" s="227" t="s">
        <v>1</v>
      </c>
      <c r="F158" s="228" t="s">
        <v>208</v>
      </c>
      <c r="G158" s="226"/>
      <c r="H158" s="229">
        <v>907.22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156</v>
      </c>
      <c r="AU158" s="235" t="s">
        <v>87</v>
      </c>
      <c r="AV158" s="13" t="s">
        <v>87</v>
      </c>
      <c r="AW158" s="13" t="s">
        <v>34</v>
      </c>
      <c r="AX158" s="13" t="s">
        <v>83</v>
      </c>
      <c r="AY158" s="235" t="s">
        <v>145</v>
      </c>
    </row>
    <row r="159" spans="1:65" s="2" customFormat="1" ht="21.75" customHeight="1">
      <c r="A159" s="34"/>
      <c r="B159" s="35"/>
      <c r="C159" s="208" t="s">
        <v>209</v>
      </c>
      <c r="D159" s="208" t="s">
        <v>147</v>
      </c>
      <c r="E159" s="209" t="s">
        <v>210</v>
      </c>
      <c r="F159" s="210" t="s">
        <v>211</v>
      </c>
      <c r="G159" s="211" t="s">
        <v>160</v>
      </c>
      <c r="H159" s="212">
        <v>411.67</v>
      </c>
      <c r="I159" s="213"/>
      <c r="J159" s="214">
        <f>ROUND(I159*H159,2)</f>
        <v>0</v>
      </c>
      <c r="K159" s="210" t="s">
        <v>151</v>
      </c>
      <c r="L159" s="39"/>
      <c r="M159" s="215" t="s">
        <v>1</v>
      </c>
      <c r="N159" s="216" t="s">
        <v>44</v>
      </c>
      <c r="O159" s="71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152</v>
      </c>
      <c r="AT159" s="219" t="s">
        <v>147</v>
      </c>
      <c r="AU159" s="219" t="s">
        <v>87</v>
      </c>
      <c r="AY159" s="17" t="s">
        <v>145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83</v>
      </c>
      <c r="BK159" s="220">
        <f>ROUND(I159*H159,2)</f>
        <v>0</v>
      </c>
      <c r="BL159" s="17" t="s">
        <v>152</v>
      </c>
      <c r="BM159" s="219" t="s">
        <v>212</v>
      </c>
    </row>
    <row r="160" spans="1:65" s="2" customFormat="1" ht="19.5">
      <c r="A160" s="34"/>
      <c r="B160" s="35"/>
      <c r="C160" s="36"/>
      <c r="D160" s="221" t="s">
        <v>154</v>
      </c>
      <c r="E160" s="36"/>
      <c r="F160" s="222" t="s">
        <v>213</v>
      </c>
      <c r="G160" s="36"/>
      <c r="H160" s="36"/>
      <c r="I160" s="122"/>
      <c r="J160" s="36"/>
      <c r="K160" s="36"/>
      <c r="L160" s="39"/>
      <c r="M160" s="223"/>
      <c r="N160" s="22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154</v>
      </c>
      <c r="AU160" s="17" t="s">
        <v>87</v>
      </c>
    </row>
    <row r="161" spans="1:65" s="13" customFormat="1">
      <c r="B161" s="225"/>
      <c r="C161" s="226"/>
      <c r="D161" s="221" t="s">
        <v>156</v>
      </c>
      <c r="E161" s="227" t="s">
        <v>1</v>
      </c>
      <c r="F161" s="228" t="s">
        <v>214</v>
      </c>
      <c r="G161" s="226"/>
      <c r="H161" s="229">
        <v>456.67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156</v>
      </c>
      <c r="AU161" s="235" t="s">
        <v>87</v>
      </c>
      <c r="AV161" s="13" t="s">
        <v>87</v>
      </c>
      <c r="AW161" s="13" t="s">
        <v>34</v>
      </c>
      <c r="AX161" s="13" t="s">
        <v>79</v>
      </c>
      <c r="AY161" s="235" t="s">
        <v>145</v>
      </c>
    </row>
    <row r="162" spans="1:65" s="13" customFormat="1">
      <c r="B162" s="225"/>
      <c r="C162" s="226"/>
      <c r="D162" s="221" t="s">
        <v>156</v>
      </c>
      <c r="E162" s="227" t="s">
        <v>1</v>
      </c>
      <c r="F162" s="228" t="s">
        <v>215</v>
      </c>
      <c r="G162" s="226"/>
      <c r="H162" s="229">
        <v>-45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156</v>
      </c>
      <c r="AU162" s="235" t="s">
        <v>87</v>
      </c>
      <c r="AV162" s="13" t="s">
        <v>87</v>
      </c>
      <c r="AW162" s="13" t="s">
        <v>34</v>
      </c>
      <c r="AX162" s="13" t="s">
        <v>79</v>
      </c>
      <c r="AY162" s="235" t="s">
        <v>145</v>
      </c>
    </row>
    <row r="163" spans="1:65" s="14" customFormat="1">
      <c r="B163" s="236"/>
      <c r="C163" s="237"/>
      <c r="D163" s="221" t="s">
        <v>156</v>
      </c>
      <c r="E163" s="238" t="s">
        <v>1</v>
      </c>
      <c r="F163" s="239" t="s">
        <v>165</v>
      </c>
      <c r="G163" s="237"/>
      <c r="H163" s="240">
        <v>411.67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156</v>
      </c>
      <c r="AU163" s="246" t="s">
        <v>87</v>
      </c>
      <c r="AV163" s="14" t="s">
        <v>152</v>
      </c>
      <c r="AW163" s="14" t="s">
        <v>34</v>
      </c>
      <c r="AX163" s="14" t="s">
        <v>83</v>
      </c>
      <c r="AY163" s="246" t="s">
        <v>145</v>
      </c>
    </row>
    <row r="164" spans="1:65" s="2" customFormat="1" ht="21.75" customHeight="1">
      <c r="A164" s="34"/>
      <c r="B164" s="35"/>
      <c r="C164" s="208" t="s">
        <v>216</v>
      </c>
      <c r="D164" s="208" t="s">
        <v>147</v>
      </c>
      <c r="E164" s="209" t="s">
        <v>217</v>
      </c>
      <c r="F164" s="210" t="s">
        <v>218</v>
      </c>
      <c r="G164" s="211" t="s">
        <v>160</v>
      </c>
      <c r="H164" s="212">
        <v>45</v>
      </c>
      <c r="I164" s="213"/>
      <c r="J164" s="214">
        <f>ROUND(I164*H164,2)</f>
        <v>0</v>
      </c>
      <c r="K164" s="210" t="s">
        <v>151</v>
      </c>
      <c r="L164" s="39"/>
      <c r="M164" s="215" t="s">
        <v>1</v>
      </c>
      <c r="N164" s="216" t="s">
        <v>44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152</v>
      </c>
      <c r="AT164" s="219" t="s">
        <v>147</v>
      </c>
      <c r="AU164" s="219" t="s">
        <v>87</v>
      </c>
      <c r="AY164" s="17" t="s">
        <v>145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83</v>
      </c>
      <c r="BK164" s="220">
        <f>ROUND(I164*H164,2)</f>
        <v>0</v>
      </c>
      <c r="BL164" s="17" t="s">
        <v>152</v>
      </c>
      <c r="BM164" s="219" t="s">
        <v>219</v>
      </c>
    </row>
    <row r="165" spans="1:65" s="2" customFormat="1" ht="19.5">
      <c r="A165" s="34"/>
      <c r="B165" s="35"/>
      <c r="C165" s="36"/>
      <c r="D165" s="221" t="s">
        <v>154</v>
      </c>
      <c r="E165" s="36"/>
      <c r="F165" s="222" t="s">
        <v>220</v>
      </c>
      <c r="G165" s="36"/>
      <c r="H165" s="36"/>
      <c r="I165" s="122"/>
      <c r="J165" s="36"/>
      <c r="K165" s="36"/>
      <c r="L165" s="39"/>
      <c r="M165" s="223"/>
      <c r="N165" s="224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154</v>
      </c>
      <c r="AU165" s="17" t="s">
        <v>87</v>
      </c>
    </row>
    <row r="166" spans="1:65" s="13" customFormat="1">
      <c r="B166" s="225"/>
      <c r="C166" s="226"/>
      <c r="D166" s="221" t="s">
        <v>156</v>
      </c>
      <c r="E166" s="227" t="s">
        <v>1</v>
      </c>
      <c r="F166" s="228" t="s">
        <v>221</v>
      </c>
      <c r="G166" s="226"/>
      <c r="H166" s="229">
        <v>45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156</v>
      </c>
      <c r="AU166" s="235" t="s">
        <v>87</v>
      </c>
      <c r="AV166" s="13" t="s">
        <v>87</v>
      </c>
      <c r="AW166" s="13" t="s">
        <v>34</v>
      </c>
      <c r="AX166" s="13" t="s">
        <v>83</v>
      </c>
      <c r="AY166" s="235" t="s">
        <v>145</v>
      </c>
    </row>
    <row r="167" spans="1:65" s="2" customFormat="1" ht="21.75" customHeight="1">
      <c r="A167" s="34"/>
      <c r="B167" s="35"/>
      <c r="C167" s="208" t="s">
        <v>222</v>
      </c>
      <c r="D167" s="208" t="s">
        <v>147</v>
      </c>
      <c r="E167" s="209" t="s">
        <v>223</v>
      </c>
      <c r="F167" s="210" t="s">
        <v>224</v>
      </c>
      <c r="G167" s="211" t="s">
        <v>160</v>
      </c>
      <c r="H167" s="212">
        <v>78.338999999999999</v>
      </c>
      <c r="I167" s="213"/>
      <c r="J167" s="214">
        <f>ROUND(I167*H167,2)</f>
        <v>0</v>
      </c>
      <c r="K167" s="210" t="s">
        <v>151</v>
      </c>
      <c r="L167" s="39"/>
      <c r="M167" s="215" t="s">
        <v>1</v>
      </c>
      <c r="N167" s="216" t="s">
        <v>44</v>
      </c>
      <c r="O167" s="71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152</v>
      </c>
      <c r="AT167" s="219" t="s">
        <v>147</v>
      </c>
      <c r="AU167" s="219" t="s">
        <v>87</v>
      </c>
      <c r="AY167" s="17" t="s">
        <v>145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83</v>
      </c>
      <c r="BK167" s="220">
        <f>ROUND(I167*H167,2)</f>
        <v>0</v>
      </c>
      <c r="BL167" s="17" t="s">
        <v>152</v>
      </c>
      <c r="BM167" s="219" t="s">
        <v>225</v>
      </c>
    </row>
    <row r="168" spans="1:65" s="2" customFormat="1" ht="19.5">
      <c r="A168" s="34"/>
      <c r="B168" s="35"/>
      <c r="C168" s="36"/>
      <c r="D168" s="221" t="s">
        <v>154</v>
      </c>
      <c r="E168" s="36"/>
      <c r="F168" s="222" t="s">
        <v>226</v>
      </c>
      <c r="G168" s="36"/>
      <c r="H168" s="36"/>
      <c r="I168" s="122"/>
      <c r="J168" s="36"/>
      <c r="K168" s="36"/>
      <c r="L168" s="39"/>
      <c r="M168" s="223"/>
      <c r="N168" s="224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154</v>
      </c>
      <c r="AU168" s="17" t="s">
        <v>87</v>
      </c>
    </row>
    <row r="169" spans="1:65" s="13" customFormat="1">
      <c r="B169" s="225"/>
      <c r="C169" s="226"/>
      <c r="D169" s="221" t="s">
        <v>156</v>
      </c>
      <c r="E169" s="227" t="s">
        <v>1</v>
      </c>
      <c r="F169" s="228" t="s">
        <v>227</v>
      </c>
      <c r="G169" s="226"/>
      <c r="H169" s="229">
        <v>78.338999999999999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156</v>
      </c>
      <c r="AU169" s="235" t="s">
        <v>87</v>
      </c>
      <c r="AV169" s="13" t="s">
        <v>87</v>
      </c>
      <c r="AW169" s="13" t="s">
        <v>34</v>
      </c>
      <c r="AX169" s="13" t="s">
        <v>83</v>
      </c>
      <c r="AY169" s="235" t="s">
        <v>145</v>
      </c>
    </row>
    <row r="170" spans="1:65" s="2" customFormat="1" ht="21.75" customHeight="1">
      <c r="A170" s="34"/>
      <c r="B170" s="35"/>
      <c r="C170" s="208" t="s">
        <v>8</v>
      </c>
      <c r="D170" s="208" t="s">
        <v>147</v>
      </c>
      <c r="E170" s="209" t="s">
        <v>228</v>
      </c>
      <c r="F170" s="210" t="s">
        <v>229</v>
      </c>
      <c r="G170" s="211" t="s">
        <v>160</v>
      </c>
      <c r="H170" s="212">
        <v>0.81299999999999994</v>
      </c>
      <c r="I170" s="213"/>
      <c r="J170" s="214">
        <f>ROUND(I170*H170,2)</f>
        <v>0</v>
      </c>
      <c r="K170" s="210" t="s">
        <v>151</v>
      </c>
      <c r="L170" s="39"/>
      <c r="M170" s="215" t="s">
        <v>1</v>
      </c>
      <c r="N170" s="216" t="s">
        <v>44</v>
      </c>
      <c r="O170" s="71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152</v>
      </c>
      <c r="AT170" s="219" t="s">
        <v>147</v>
      </c>
      <c r="AU170" s="219" t="s">
        <v>87</v>
      </c>
      <c r="AY170" s="17" t="s">
        <v>145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83</v>
      </c>
      <c r="BK170" s="220">
        <f>ROUND(I170*H170,2)</f>
        <v>0</v>
      </c>
      <c r="BL170" s="17" t="s">
        <v>152</v>
      </c>
      <c r="BM170" s="219" t="s">
        <v>230</v>
      </c>
    </row>
    <row r="171" spans="1:65" s="2" customFormat="1" ht="19.5">
      <c r="A171" s="34"/>
      <c r="B171" s="35"/>
      <c r="C171" s="36"/>
      <c r="D171" s="221" t="s">
        <v>154</v>
      </c>
      <c r="E171" s="36"/>
      <c r="F171" s="222" t="s">
        <v>231</v>
      </c>
      <c r="G171" s="36"/>
      <c r="H171" s="36"/>
      <c r="I171" s="122"/>
      <c r="J171" s="36"/>
      <c r="K171" s="36"/>
      <c r="L171" s="39"/>
      <c r="M171" s="223"/>
      <c r="N171" s="224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154</v>
      </c>
      <c r="AU171" s="17" t="s">
        <v>87</v>
      </c>
    </row>
    <row r="172" spans="1:65" s="13" customFormat="1">
      <c r="B172" s="225"/>
      <c r="C172" s="226"/>
      <c r="D172" s="221" t="s">
        <v>156</v>
      </c>
      <c r="E172" s="227" t="s">
        <v>1</v>
      </c>
      <c r="F172" s="228" t="s">
        <v>232</v>
      </c>
      <c r="G172" s="226"/>
      <c r="H172" s="229">
        <v>0.81299999999999994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156</v>
      </c>
      <c r="AU172" s="235" t="s">
        <v>87</v>
      </c>
      <c r="AV172" s="13" t="s">
        <v>87</v>
      </c>
      <c r="AW172" s="13" t="s">
        <v>34</v>
      </c>
      <c r="AX172" s="13" t="s">
        <v>83</v>
      </c>
      <c r="AY172" s="235" t="s">
        <v>145</v>
      </c>
    </row>
    <row r="173" spans="1:65" s="2" customFormat="1" ht="21.75" customHeight="1">
      <c r="A173" s="34"/>
      <c r="B173" s="35"/>
      <c r="C173" s="208" t="s">
        <v>233</v>
      </c>
      <c r="D173" s="208" t="s">
        <v>147</v>
      </c>
      <c r="E173" s="209" t="s">
        <v>234</v>
      </c>
      <c r="F173" s="210" t="s">
        <v>235</v>
      </c>
      <c r="G173" s="211" t="s">
        <v>160</v>
      </c>
      <c r="H173" s="212">
        <v>234.75</v>
      </c>
      <c r="I173" s="213"/>
      <c r="J173" s="214">
        <f>ROUND(I173*H173,2)</f>
        <v>0</v>
      </c>
      <c r="K173" s="210" t="s">
        <v>151</v>
      </c>
      <c r="L173" s="39"/>
      <c r="M173" s="215" t="s">
        <v>1</v>
      </c>
      <c r="N173" s="216" t="s">
        <v>44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152</v>
      </c>
      <c r="AT173" s="219" t="s">
        <v>147</v>
      </c>
      <c r="AU173" s="219" t="s">
        <v>87</v>
      </c>
      <c r="AY173" s="17" t="s">
        <v>145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83</v>
      </c>
      <c r="BK173" s="220">
        <f>ROUND(I173*H173,2)</f>
        <v>0</v>
      </c>
      <c r="BL173" s="17" t="s">
        <v>152</v>
      </c>
      <c r="BM173" s="219" t="s">
        <v>236</v>
      </c>
    </row>
    <row r="174" spans="1:65" s="2" customFormat="1" ht="39">
      <c r="A174" s="34"/>
      <c r="B174" s="35"/>
      <c r="C174" s="36"/>
      <c r="D174" s="221" t="s">
        <v>154</v>
      </c>
      <c r="E174" s="36"/>
      <c r="F174" s="222" t="s">
        <v>237</v>
      </c>
      <c r="G174" s="36"/>
      <c r="H174" s="36"/>
      <c r="I174" s="122"/>
      <c r="J174" s="36"/>
      <c r="K174" s="36"/>
      <c r="L174" s="39"/>
      <c r="M174" s="223"/>
      <c r="N174" s="224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154</v>
      </c>
      <c r="AU174" s="17" t="s">
        <v>87</v>
      </c>
    </row>
    <row r="175" spans="1:65" s="13" customFormat="1" ht="22.5">
      <c r="B175" s="225"/>
      <c r="C175" s="226"/>
      <c r="D175" s="221" t="s">
        <v>156</v>
      </c>
      <c r="E175" s="227" t="s">
        <v>1</v>
      </c>
      <c r="F175" s="228" t="s">
        <v>238</v>
      </c>
      <c r="G175" s="226"/>
      <c r="H175" s="229">
        <v>234.75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156</v>
      </c>
      <c r="AU175" s="235" t="s">
        <v>87</v>
      </c>
      <c r="AV175" s="13" t="s">
        <v>87</v>
      </c>
      <c r="AW175" s="13" t="s">
        <v>34</v>
      </c>
      <c r="AX175" s="13" t="s">
        <v>83</v>
      </c>
      <c r="AY175" s="235" t="s">
        <v>145</v>
      </c>
    </row>
    <row r="176" spans="1:65" s="2" customFormat="1" ht="33" customHeight="1">
      <c r="A176" s="34"/>
      <c r="B176" s="35"/>
      <c r="C176" s="208" t="s">
        <v>239</v>
      </c>
      <c r="D176" s="208" t="s">
        <v>147</v>
      </c>
      <c r="E176" s="209" t="s">
        <v>240</v>
      </c>
      <c r="F176" s="210" t="s">
        <v>241</v>
      </c>
      <c r="G176" s="211" t="s">
        <v>242</v>
      </c>
      <c r="H176" s="212">
        <v>1</v>
      </c>
      <c r="I176" s="213"/>
      <c r="J176" s="214">
        <f>ROUND(I176*H176,2)</f>
        <v>0</v>
      </c>
      <c r="K176" s="210" t="s">
        <v>1</v>
      </c>
      <c r="L176" s="39"/>
      <c r="M176" s="215" t="s">
        <v>1</v>
      </c>
      <c r="N176" s="216" t="s">
        <v>44</v>
      </c>
      <c r="O176" s="71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152</v>
      </c>
      <c r="AT176" s="219" t="s">
        <v>147</v>
      </c>
      <c r="AU176" s="219" t="s">
        <v>87</v>
      </c>
      <c r="AY176" s="17" t="s">
        <v>145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83</v>
      </c>
      <c r="BK176" s="220">
        <f>ROUND(I176*H176,2)</f>
        <v>0</v>
      </c>
      <c r="BL176" s="17" t="s">
        <v>152</v>
      </c>
      <c r="BM176" s="219" t="s">
        <v>243</v>
      </c>
    </row>
    <row r="177" spans="1:65" s="15" customFormat="1">
      <c r="B177" s="247"/>
      <c r="C177" s="248"/>
      <c r="D177" s="221" t="s">
        <v>156</v>
      </c>
      <c r="E177" s="249" t="s">
        <v>1</v>
      </c>
      <c r="F177" s="250" t="s">
        <v>244</v>
      </c>
      <c r="G177" s="248"/>
      <c r="H177" s="249" t="s">
        <v>1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156</v>
      </c>
      <c r="AU177" s="256" t="s">
        <v>87</v>
      </c>
      <c r="AV177" s="15" t="s">
        <v>83</v>
      </c>
      <c r="AW177" s="15" t="s">
        <v>34</v>
      </c>
      <c r="AX177" s="15" t="s">
        <v>79</v>
      </c>
      <c r="AY177" s="256" t="s">
        <v>145</v>
      </c>
    </row>
    <row r="178" spans="1:65" s="15" customFormat="1">
      <c r="B178" s="247"/>
      <c r="C178" s="248"/>
      <c r="D178" s="221" t="s">
        <v>156</v>
      </c>
      <c r="E178" s="249" t="s">
        <v>1</v>
      </c>
      <c r="F178" s="250" t="s">
        <v>245</v>
      </c>
      <c r="G178" s="248"/>
      <c r="H178" s="249" t="s">
        <v>1</v>
      </c>
      <c r="I178" s="251"/>
      <c r="J178" s="248"/>
      <c r="K178" s="248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156</v>
      </c>
      <c r="AU178" s="256" t="s">
        <v>87</v>
      </c>
      <c r="AV178" s="15" t="s">
        <v>83</v>
      </c>
      <c r="AW178" s="15" t="s">
        <v>34</v>
      </c>
      <c r="AX178" s="15" t="s">
        <v>79</v>
      </c>
      <c r="AY178" s="256" t="s">
        <v>145</v>
      </c>
    </row>
    <row r="179" spans="1:65" s="13" customFormat="1">
      <c r="B179" s="225"/>
      <c r="C179" s="226"/>
      <c r="D179" s="221" t="s">
        <v>156</v>
      </c>
      <c r="E179" s="227" t="s">
        <v>1</v>
      </c>
      <c r="F179" s="228" t="s">
        <v>83</v>
      </c>
      <c r="G179" s="226"/>
      <c r="H179" s="229">
        <v>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156</v>
      </c>
      <c r="AU179" s="235" t="s">
        <v>87</v>
      </c>
      <c r="AV179" s="13" t="s">
        <v>87</v>
      </c>
      <c r="AW179" s="13" t="s">
        <v>34</v>
      </c>
      <c r="AX179" s="13" t="s">
        <v>83</v>
      </c>
      <c r="AY179" s="235" t="s">
        <v>145</v>
      </c>
    </row>
    <row r="180" spans="1:65" s="2" customFormat="1" ht="33" customHeight="1">
      <c r="A180" s="34"/>
      <c r="B180" s="35"/>
      <c r="C180" s="208" t="s">
        <v>246</v>
      </c>
      <c r="D180" s="208" t="s">
        <v>147</v>
      </c>
      <c r="E180" s="209" t="s">
        <v>247</v>
      </c>
      <c r="F180" s="210" t="s">
        <v>248</v>
      </c>
      <c r="G180" s="211" t="s">
        <v>160</v>
      </c>
      <c r="H180" s="212">
        <v>736.54</v>
      </c>
      <c r="I180" s="213"/>
      <c r="J180" s="214">
        <f>ROUND(I180*H180,2)</f>
        <v>0</v>
      </c>
      <c r="K180" s="210" t="s">
        <v>1</v>
      </c>
      <c r="L180" s="39"/>
      <c r="M180" s="215" t="s">
        <v>1</v>
      </c>
      <c r="N180" s="216" t="s">
        <v>44</v>
      </c>
      <c r="O180" s="71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152</v>
      </c>
      <c r="AT180" s="219" t="s">
        <v>147</v>
      </c>
      <c r="AU180" s="219" t="s">
        <v>87</v>
      </c>
      <c r="AY180" s="17" t="s">
        <v>145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7" t="s">
        <v>83</v>
      </c>
      <c r="BK180" s="220">
        <f>ROUND(I180*H180,2)</f>
        <v>0</v>
      </c>
      <c r="BL180" s="17" t="s">
        <v>152</v>
      </c>
      <c r="BM180" s="219" t="s">
        <v>249</v>
      </c>
    </row>
    <row r="181" spans="1:65" s="15" customFormat="1">
      <c r="B181" s="247"/>
      <c r="C181" s="248"/>
      <c r="D181" s="221" t="s">
        <v>156</v>
      </c>
      <c r="E181" s="249" t="s">
        <v>1</v>
      </c>
      <c r="F181" s="250" t="s">
        <v>250</v>
      </c>
      <c r="G181" s="248"/>
      <c r="H181" s="249" t="s">
        <v>1</v>
      </c>
      <c r="I181" s="251"/>
      <c r="J181" s="248"/>
      <c r="K181" s="248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156</v>
      </c>
      <c r="AU181" s="256" t="s">
        <v>87</v>
      </c>
      <c r="AV181" s="15" t="s">
        <v>83</v>
      </c>
      <c r="AW181" s="15" t="s">
        <v>34</v>
      </c>
      <c r="AX181" s="15" t="s">
        <v>79</v>
      </c>
      <c r="AY181" s="256" t="s">
        <v>145</v>
      </c>
    </row>
    <row r="182" spans="1:65" s="13" customFormat="1">
      <c r="B182" s="225"/>
      <c r="C182" s="226"/>
      <c r="D182" s="221" t="s">
        <v>156</v>
      </c>
      <c r="E182" s="227" t="s">
        <v>1</v>
      </c>
      <c r="F182" s="228" t="s">
        <v>251</v>
      </c>
      <c r="G182" s="226"/>
      <c r="H182" s="229">
        <v>1318.89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156</v>
      </c>
      <c r="AU182" s="235" t="s">
        <v>87</v>
      </c>
      <c r="AV182" s="13" t="s">
        <v>87</v>
      </c>
      <c r="AW182" s="13" t="s">
        <v>34</v>
      </c>
      <c r="AX182" s="13" t="s">
        <v>79</v>
      </c>
      <c r="AY182" s="235" t="s">
        <v>145</v>
      </c>
    </row>
    <row r="183" spans="1:65" s="13" customFormat="1">
      <c r="B183" s="225"/>
      <c r="C183" s="226"/>
      <c r="D183" s="221" t="s">
        <v>156</v>
      </c>
      <c r="E183" s="227" t="s">
        <v>1</v>
      </c>
      <c r="F183" s="228" t="s">
        <v>252</v>
      </c>
      <c r="G183" s="226"/>
      <c r="H183" s="229">
        <v>-582.35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156</v>
      </c>
      <c r="AU183" s="235" t="s">
        <v>87</v>
      </c>
      <c r="AV183" s="13" t="s">
        <v>87</v>
      </c>
      <c r="AW183" s="13" t="s">
        <v>34</v>
      </c>
      <c r="AX183" s="13" t="s">
        <v>79</v>
      </c>
      <c r="AY183" s="235" t="s">
        <v>145</v>
      </c>
    </row>
    <row r="184" spans="1:65" s="14" customFormat="1">
      <c r="B184" s="236"/>
      <c r="C184" s="237"/>
      <c r="D184" s="221" t="s">
        <v>156</v>
      </c>
      <c r="E184" s="238" t="s">
        <v>1</v>
      </c>
      <c r="F184" s="239" t="s">
        <v>165</v>
      </c>
      <c r="G184" s="237"/>
      <c r="H184" s="240">
        <v>736.54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AT184" s="246" t="s">
        <v>156</v>
      </c>
      <c r="AU184" s="246" t="s">
        <v>87</v>
      </c>
      <c r="AV184" s="14" t="s">
        <v>152</v>
      </c>
      <c r="AW184" s="14" t="s">
        <v>34</v>
      </c>
      <c r="AX184" s="14" t="s">
        <v>83</v>
      </c>
      <c r="AY184" s="246" t="s">
        <v>145</v>
      </c>
    </row>
    <row r="185" spans="1:65" s="2" customFormat="1" ht="33" customHeight="1">
      <c r="A185" s="34"/>
      <c r="B185" s="35"/>
      <c r="C185" s="208" t="s">
        <v>253</v>
      </c>
      <c r="D185" s="208" t="s">
        <v>147</v>
      </c>
      <c r="E185" s="209" t="s">
        <v>254</v>
      </c>
      <c r="F185" s="210" t="s">
        <v>255</v>
      </c>
      <c r="G185" s="211" t="s">
        <v>160</v>
      </c>
      <c r="H185" s="212">
        <v>221.339</v>
      </c>
      <c r="I185" s="213"/>
      <c r="J185" s="214">
        <f>ROUND(I185*H185,2)</f>
        <v>0</v>
      </c>
      <c r="K185" s="210" t="s">
        <v>1</v>
      </c>
      <c r="L185" s="39"/>
      <c r="M185" s="215" t="s">
        <v>1</v>
      </c>
      <c r="N185" s="216" t="s">
        <v>44</v>
      </c>
      <c r="O185" s="71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152</v>
      </c>
      <c r="AT185" s="219" t="s">
        <v>147</v>
      </c>
      <c r="AU185" s="219" t="s">
        <v>87</v>
      </c>
      <c r="AY185" s="17" t="s">
        <v>145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83</v>
      </c>
      <c r="BK185" s="220">
        <f>ROUND(I185*H185,2)</f>
        <v>0</v>
      </c>
      <c r="BL185" s="17" t="s">
        <v>152</v>
      </c>
      <c r="BM185" s="219" t="s">
        <v>256</v>
      </c>
    </row>
    <row r="186" spans="1:65" s="13" customFormat="1">
      <c r="B186" s="225"/>
      <c r="C186" s="226"/>
      <c r="D186" s="221" t="s">
        <v>156</v>
      </c>
      <c r="E186" s="227" t="s">
        <v>1</v>
      </c>
      <c r="F186" s="228" t="s">
        <v>257</v>
      </c>
      <c r="G186" s="226"/>
      <c r="H186" s="229">
        <v>123.339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156</v>
      </c>
      <c r="AU186" s="235" t="s">
        <v>87</v>
      </c>
      <c r="AV186" s="13" t="s">
        <v>87</v>
      </c>
      <c r="AW186" s="13" t="s">
        <v>34</v>
      </c>
      <c r="AX186" s="13" t="s">
        <v>79</v>
      </c>
      <c r="AY186" s="235" t="s">
        <v>145</v>
      </c>
    </row>
    <row r="187" spans="1:65" s="13" customFormat="1">
      <c r="B187" s="225"/>
      <c r="C187" s="226"/>
      <c r="D187" s="221" t="s">
        <v>156</v>
      </c>
      <c r="E187" s="227" t="s">
        <v>1</v>
      </c>
      <c r="F187" s="228" t="s">
        <v>258</v>
      </c>
      <c r="G187" s="226"/>
      <c r="H187" s="229">
        <v>98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156</v>
      </c>
      <c r="AU187" s="235" t="s">
        <v>87</v>
      </c>
      <c r="AV187" s="13" t="s">
        <v>87</v>
      </c>
      <c r="AW187" s="13" t="s">
        <v>34</v>
      </c>
      <c r="AX187" s="13" t="s">
        <v>79</v>
      </c>
      <c r="AY187" s="235" t="s">
        <v>145</v>
      </c>
    </row>
    <row r="188" spans="1:65" s="14" customFormat="1">
      <c r="B188" s="236"/>
      <c r="C188" s="237"/>
      <c r="D188" s="221" t="s">
        <v>156</v>
      </c>
      <c r="E188" s="238" t="s">
        <v>1</v>
      </c>
      <c r="F188" s="239" t="s">
        <v>165</v>
      </c>
      <c r="G188" s="237"/>
      <c r="H188" s="240">
        <v>221.339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AT188" s="246" t="s">
        <v>156</v>
      </c>
      <c r="AU188" s="246" t="s">
        <v>87</v>
      </c>
      <c r="AV188" s="14" t="s">
        <v>152</v>
      </c>
      <c r="AW188" s="14" t="s">
        <v>34</v>
      </c>
      <c r="AX188" s="14" t="s">
        <v>83</v>
      </c>
      <c r="AY188" s="246" t="s">
        <v>145</v>
      </c>
    </row>
    <row r="189" spans="1:65" s="2" customFormat="1" ht="21.75" customHeight="1">
      <c r="A189" s="34"/>
      <c r="B189" s="35"/>
      <c r="C189" s="208" t="s">
        <v>259</v>
      </c>
      <c r="D189" s="208" t="s">
        <v>147</v>
      </c>
      <c r="E189" s="209" t="s">
        <v>260</v>
      </c>
      <c r="F189" s="210" t="s">
        <v>261</v>
      </c>
      <c r="G189" s="211" t="s">
        <v>160</v>
      </c>
      <c r="H189" s="212">
        <v>582.35</v>
      </c>
      <c r="I189" s="213"/>
      <c r="J189" s="214">
        <f>ROUND(I189*H189,2)</f>
        <v>0</v>
      </c>
      <c r="K189" s="210" t="s">
        <v>151</v>
      </c>
      <c r="L189" s="39"/>
      <c r="M189" s="215" t="s">
        <v>1</v>
      </c>
      <c r="N189" s="216" t="s">
        <v>44</v>
      </c>
      <c r="O189" s="71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9" t="s">
        <v>152</v>
      </c>
      <c r="AT189" s="219" t="s">
        <v>147</v>
      </c>
      <c r="AU189" s="219" t="s">
        <v>87</v>
      </c>
      <c r="AY189" s="17" t="s">
        <v>145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7" t="s">
        <v>83</v>
      </c>
      <c r="BK189" s="220">
        <f>ROUND(I189*H189,2)</f>
        <v>0</v>
      </c>
      <c r="BL189" s="17" t="s">
        <v>152</v>
      </c>
      <c r="BM189" s="219" t="s">
        <v>262</v>
      </c>
    </row>
    <row r="190" spans="1:65" s="2" customFormat="1" ht="29.25">
      <c r="A190" s="34"/>
      <c r="B190" s="35"/>
      <c r="C190" s="36"/>
      <c r="D190" s="221" t="s">
        <v>154</v>
      </c>
      <c r="E190" s="36"/>
      <c r="F190" s="222" t="s">
        <v>263</v>
      </c>
      <c r="G190" s="36"/>
      <c r="H190" s="36"/>
      <c r="I190" s="122"/>
      <c r="J190" s="36"/>
      <c r="K190" s="36"/>
      <c r="L190" s="39"/>
      <c r="M190" s="223"/>
      <c r="N190" s="224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154</v>
      </c>
      <c r="AU190" s="17" t="s">
        <v>87</v>
      </c>
    </row>
    <row r="191" spans="1:65" s="13" customFormat="1">
      <c r="B191" s="225"/>
      <c r="C191" s="226"/>
      <c r="D191" s="221" t="s">
        <v>156</v>
      </c>
      <c r="E191" s="227" t="s">
        <v>1</v>
      </c>
      <c r="F191" s="228" t="s">
        <v>264</v>
      </c>
      <c r="G191" s="226"/>
      <c r="H191" s="229">
        <v>582.35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156</v>
      </c>
      <c r="AU191" s="235" t="s">
        <v>87</v>
      </c>
      <c r="AV191" s="13" t="s">
        <v>87</v>
      </c>
      <c r="AW191" s="13" t="s">
        <v>34</v>
      </c>
      <c r="AX191" s="13" t="s">
        <v>83</v>
      </c>
      <c r="AY191" s="235" t="s">
        <v>145</v>
      </c>
    </row>
    <row r="192" spans="1:65" s="2" customFormat="1" ht="16.5" customHeight="1">
      <c r="A192" s="34"/>
      <c r="B192" s="35"/>
      <c r="C192" s="208" t="s">
        <v>265</v>
      </c>
      <c r="D192" s="208" t="s">
        <v>147</v>
      </c>
      <c r="E192" s="209" t="s">
        <v>266</v>
      </c>
      <c r="F192" s="210" t="s">
        <v>267</v>
      </c>
      <c r="G192" s="211" t="s">
        <v>160</v>
      </c>
      <c r="H192" s="212">
        <v>65.73</v>
      </c>
      <c r="I192" s="213"/>
      <c r="J192" s="214">
        <f>ROUND(I192*H192,2)</f>
        <v>0</v>
      </c>
      <c r="K192" s="210" t="s">
        <v>151</v>
      </c>
      <c r="L192" s="39"/>
      <c r="M192" s="215" t="s">
        <v>1</v>
      </c>
      <c r="N192" s="216" t="s">
        <v>44</v>
      </c>
      <c r="O192" s="71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152</v>
      </c>
      <c r="AT192" s="219" t="s">
        <v>147</v>
      </c>
      <c r="AU192" s="219" t="s">
        <v>87</v>
      </c>
      <c r="AY192" s="17" t="s">
        <v>145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83</v>
      </c>
      <c r="BK192" s="220">
        <f>ROUND(I192*H192,2)</f>
        <v>0</v>
      </c>
      <c r="BL192" s="17" t="s">
        <v>152</v>
      </c>
      <c r="BM192" s="219" t="s">
        <v>268</v>
      </c>
    </row>
    <row r="193" spans="1:65" s="2" customFormat="1" ht="29.25">
      <c r="A193" s="34"/>
      <c r="B193" s="35"/>
      <c r="C193" s="36"/>
      <c r="D193" s="221" t="s">
        <v>154</v>
      </c>
      <c r="E193" s="36"/>
      <c r="F193" s="222" t="s">
        <v>269</v>
      </c>
      <c r="G193" s="36"/>
      <c r="H193" s="36"/>
      <c r="I193" s="122"/>
      <c r="J193" s="36"/>
      <c r="K193" s="36"/>
      <c r="L193" s="39"/>
      <c r="M193" s="223"/>
      <c r="N193" s="224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154</v>
      </c>
      <c r="AU193" s="17" t="s">
        <v>87</v>
      </c>
    </row>
    <row r="194" spans="1:65" s="13" customFormat="1">
      <c r="B194" s="225"/>
      <c r="C194" s="226"/>
      <c r="D194" s="221" t="s">
        <v>156</v>
      </c>
      <c r="E194" s="227" t="s">
        <v>1</v>
      </c>
      <c r="F194" s="228" t="s">
        <v>270</v>
      </c>
      <c r="G194" s="226"/>
      <c r="H194" s="229">
        <v>234.75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156</v>
      </c>
      <c r="AU194" s="235" t="s">
        <v>87</v>
      </c>
      <c r="AV194" s="13" t="s">
        <v>87</v>
      </c>
      <c r="AW194" s="13" t="s">
        <v>34</v>
      </c>
      <c r="AX194" s="13" t="s">
        <v>79</v>
      </c>
      <c r="AY194" s="235" t="s">
        <v>145</v>
      </c>
    </row>
    <row r="195" spans="1:65" s="13" customFormat="1">
      <c r="B195" s="225"/>
      <c r="C195" s="226"/>
      <c r="D195" s="221" t="s">
        <v>156</v>
      </c>
      <c r="E195" s="227" t="s">
        <v>1</v>
      </c>
      <c r="F195" s="228" t="s">
        <v>271</v>
      </c>
      <c r="G195" s="226"/>
      <c r="H195" s="229">
        <v>-169.02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156</v>
      </c>
      <c r="AU195" s="235" t="s">
        <v>87</v>
      </c>
      <c r="AV195" s="13" t="s">
        <v>87</v>
      </c>
      <c r="AW195" s="13" t="s">
        <v>34</v>
      </c>
      <c r="AX195" s="13" t="s">
        <v>79</v>
      </c>
      <c r="AY195" s="235" t="s">
        <v>145</v>
      </c>
    </row>
    <row r="196" spans="1:65" s="14" customFormat="1">
      <c r="B196" s="236"/>
      <c r="C196" s="237"/>
      <c r="D196" s="221" t="s">
        <v>156</v>
      </c>
      <c r="E196" s="238" t="s">
        <v>1</v>
      </c>
      <c r="F196" s="239" t="s">
        <v>165</v>
      </c>
      <c r="G196" s="237"/>
      <c r="H196" s="240">
        <v>65.73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AT196" s="246" t="s">
        <v>156</v>
      </c>
      <c r="AU196" s="246" t="s">
        <v>87</v>
      </c>
      <c r="AV196" s="14" t="s">
        <v>152</v>
      </c>
      <c r="AW196" s="14" t="s">
        <v>34</v>
      </c>
      <c r="AX196" s="14" t="s">
        <v>83</v>
      </c>
      <c r="AY196" s="246" t="s">
        <v>145</v>
      </c>
    </row>
    <row r="197" spans="1:65" s="2" customFormat="1" ht="21.75" customHeight="1">
      <c r="A197" s="34"/>
      <c r="B197" s="35"/>
      <c r="C197" s="208" t="s">
        <v>272</v>
      </c>
      <c r="D197" s="208" t="s">
        <v>147</v>
      </c>
      <c r="E197" s="209" t="s">
        <v>273</v>
      </c>
      <c r="F197" s="210" t="s">
        <v>274</v>
      </c>
      <c r="G197" s="211" t="s">
        <v>160</v>
      </c>
      <c r="H197" s="212">
        <v>0.81299999999999994</v>
      </c>
      <c r="I197" s="213"/>
      <c r="J197" s="214">
        <f>ROUND(I197*H197,2)</f>
        <v>0</v>
      </c>
      <c r="K197" s="210" t="s">
        <v>151</v>
      </c>
      <c r="L197" s="39"/>
      <c r="M197" s="215" t="s">
        <v>1</v>
      </c>
      <c r="N197" s="216" t="s">
        <v>44</v>
      </c>
      <c r="O197" s="71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152</v>
      </c>
      <c r="AT197" s="219" t="s">
        <v>147</v>
      </c>
      <c r="AU197" s="219" t="s">
        <v>87</v>
      </c>
      <c r="AY197" s="17" t="s">
        <v>145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7" t="s">
        <v>83</v>
      </c>
      <c r="BK197" s="220">
        <f>ROUND(I197*H197,2)</f>
        <v>0</v>
      </c>
      <c r="BL197" s="17" t="s">
        <v>152</v>
      </c>
      <c r="BM197" s="219" t="s">
        <v>275</v>
      </c>
    </row>
    <row r="198" spans="1:65" s="2" customFormat="1" ht="29.25">
      <c r="A198" s="34"/>
      <c r="B198" s="35"/>
      <c r="C198" s="36"/>
      <c r="D198" s="221" t="s">
        <v>154</v>
      </c>
      <c r="E198" s="36"/>
      <c r="F198" s="222" t="s">
        <v>276</v>
      </c>
      <c r="G198" s="36"/>
      <c r="H198" s="36"/>
      <c r="I198" s="122"/>
      <c r="J198" s="36"/>
      <c r="K198" s="36"/>
      <c r="L198" s="39"/>
      <c r="M198" s="223"/>
      <c r="N198" s="224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154</v>
      </c>
      <c r="AU198" s="17" t="s">
        <v>87</v>
      </c>
    </row>
    <row r="199" spans="1:65" s="13" customFormat="1">
      <c r="B199" s="225"/>
      <c r="C199" s="226"/>
      <c r="D199" s="221" t="s">
        <v>156</v>
      </c>
      <c r="E199" s="227" t="s">
        <v>1</v>
      </c>
      <c r="F199" s="228" t="s">
        <v>232</v>
      </c>
      <c r="G199" s="226"/>
      <c r="H199" s="229">
        <v>0.81299999999999994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156</v>
      </c>
      <c r="AU199" s="235" t="s">
        <v>87</v>
      </c>
      <c r="AV199" s="13" t="s">
        <v>87</v>
      </c>
      <c r="AW199" s="13" t="s">
        <v>34</v>
      </c>
      <c r="AX199" s="13" t="s">
        <v>83</v>
      </c>
      <c r="AY199" s="235" t="s">
        <v>145</v>
      </c>
    </row>
    <row r="200" spans="1:65" s="2" customFormat="1" ht="21.75" customHeight="1">
      <c r="A200" s="34"/>
      <c r="B200" s="35"/>
      <c r="C200" s="208" t="s">
        <v>277</v>
      </c>
      <c r="D200" s="208" t="s">
        <v>147</v>
      </c>
      <c r="E200" s="209" t="s">
        <v>278</v>
      </c>
      <c r="F200" s="210" t="s">
        <v>279</v>
      </c>
      <c r="G200" s="211" t="s">
        <v>160</v>
      </c>
      <c r="H200" s="212">
        <v>169.02</v>
      </c>
      <c r="I200" s="213"/>
      <c r="J200" s="214">
        <f>ROUND(I200*H200,2)</f>
        <v>0</v>
      </c>
      <c r="K200" s="210" t="s">
        <v>151</v>
      </c>
      <c r="L200" s="39"/>
      <c r="M200" s="215" t="s">
        <v>1</v>
      </c>
      <c r="N200" s="216" t="s">
        <v>44</v>
      </c>
      <c r="O200" s="71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152</v>
      </c>
      <c r="AT200" s="219" t="s">
        <v>147</v>
      </c>
      <c r="AU200" s="219" t="s">
        <v>87</v>
      </c>
      <c r="AY200" s="17" t="s">
        <v>145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7" t="s">
        <v>83</v>
      </c>
      <c r="BK200" s="220">
        <f>ROUND(I200*H200,2)</f>
        <v>0</v>
      </c>
      <c r="BL200" s="17" t="s">
        <v>152</v>
      </c>
      <c r="BM200" s="219" t="s">
        <v>280</v>
      </c>
    </row>
    <row r="201" spans="1:65" s="2" customFormat="1" ht="19.5">
      <c r="A201" s="34"/>
      <c r="B201" s="35"/>
      <c r="C201" s="36"/>
      <c r="D201" s="221" t="s">
        <v>154</v>
      </c>
      <c r="E201" s="36"/>
      <c r="F201" s="222" t="s">
        <v>281</v>
      </c>
      <c r="G201" s="36"/>
      <c r="H201" s="36"/>
      <c r="I201" s="122"/>
      <c r="J201" s="36"/>
      <c r="K201" s="36"/>
      <c r="L201" s="39"/>
      <c r="M201" s="223"/>
      <c r="N201" s="224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154</v>
      </c>
      <c r="AU201" s="17" t="s">
        <v>87</v>
      </c>
    </row>
    <row r="202" spans="1:65" s="13" customFormat="1" ht="22.5">
      <c r="B202" s="225"/>
      <c r="C202" s="226"/>
      <c r="D202" s="221" t="s">
        <v>156</v>
      </c>
      <c r="E202" s="227" t="s">
        <v>1</v>
      </c>
      <c r="F202" s="228" t="s">
        <v>282</v>
      </c>
      <c r="G202" s="226"/>
      <c r="H202" s="229">
        <v>169.02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156</v>
      </c>
      <c r="AU202" s="235" t="s">
        <v>87</v>
      </c>
      <c r="AV202" s="13" t="s">
        <v>87</v>
      </c>
      <c r="AW202" s="13" t="s">
        <v>34</v>
      </c>
      <c r="AX202" s="13" t="s">
        <v>83</v>
      </c>
      <c r="AY202" s="235" t="s">
        <v>145</v>
      </c>
    </row>
    <row r="203" spans="1:65" s="2" customFormat="1" ht="21.75" customHeight="1">
      <c r="A203" s="34"/>
      <c r="B203" s="35"/>
      <c r="C203" s="208" t="s">
        <v>283</v>
      </c>
      <c r="D203" s="208" t="s">
        <v>147</v>
      </c>
      <c r="E203" s="209" t="s">
        <v>284</v>
      </c>
      <c r="F203" s="210" t="s">
        <v>285</v>
      </c>
      <c r="G203" s="211" t="s">
        <v>150</v>
      </c>
      <c r="H203" s="212">
        <v>323.10000000000002</v>
      </c>
      <c r="I203" s="213"/>
      <c r="J203" s="214">
        <f>ROUND(I203*H203,2)</f>
        <v>0</v>
      </c>
      <c r="K203" s="210" t="s">
        <v>151</v>
      </c>
      <c r="L203" s="39"/>
      <c r="M203" s="215" t="s">
        <v>1</v>
      </c>
      <c r="N203" s="216" t="s">
        <v>44</v>
      </c>
      <c r="O203" s="71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152</v>
      </c>
      <c r="AT203" s="219" t="s">
        <v>147</v>
      </c>
      <c r="AU203" s="219" t="s">
        <v>87</v>
      </c>
      <c r="AY203" s="17" t="s">
        <v>145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7" t="s">
        <v>83</v>
      </c>
      <c r="BK203" s="220">
        <f>ROUND(I203*H203,2)</f>
        <v>0</v>
      </c>
      <c r="BL203" s="17" t="s">
        <v>152</v>
      </c>
      <c r="BM203" s="219" t="s">
        <v>286</v>
      </c>
    </row>
    <row r="204" spans="1:65" s="2" customFormat="1" ht="19.5">
      <c r="A204" s="34"/>
      <c r="B204" s="35"/>
      <c r="C204" s="36"/>
      <c r="D204" s="221" t="s">
        <v>154</v>
      </c>
      <c r="E204" s="36"/>
      <c r="F204" s="222" t="s">
        <v>287</v>
      </c>
      <c r="G204" s="36"/>
      <c r="H204" s="36"/>
      <c r="I204" s="122"/>
      <c r="J204" s="36"/>
      <c r="K204" s="36"/>
      <c r="L204" s="39"/>
      <c r="M204" s="223"/>
      <c r="N204" s="224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154</v>
      </c>
      <c r="AU204" s="17" t="s">
        <v>87</v>
      </c>
    </row>
    <row r="205" spans="1:65" s="13" customFormat="1">
      <c r="B205" s="225"/>
      <c r="C205" s="226"/>
      <c r="D205" s="221" t="s">
        <v>156</v>
      </c>
      <c r="E205" s="227" t="s">
        <v>1</v>
      </c>
      <c r="F205" s="228" t="s">
        <v>288</v>
      </c>
      <c r="G205" s="226"/>
      <c r="H205" s="229">
        <v>323.10000000000002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156</v>
      </c>
      <c r="AU205" s="235" t="s">
        <v>87</v>
      </c>
      <c r="AV205" s="13" t="s">
        <v>87</v>
      </c>
      <c r="AW205" s="13" t="s">
        <v>34</v>
      </c>
      <c r="AX205" s="13" t="s">
        <v>83</v>
      </c>
      <c r="AY205" s="235" t="s">
        <v>145</v>
      </c>
    </row>
    <row r="206" spans="1:65" s="2" customFormat="1" ht="16.5" customHeight="1">
      <c r="A206" s="34"/>
      <c r="B206" s="35"/>
      <c r="C206" s="257" t="s">
        <v>289</v>
      </c>
      <c r="D206" s="257" t="s">
        <v>290</v>
      </c>
      <c r="E206" s="258" t="s">
        <v>291</v>
      </c>
      <c r="F206" s="259" t="s">
        <v>292</v>
      </c>
      <c r="G206" s="260" t="s">
        <v>293</v>
      </c>
      <c r="H206" s="261">
        <v>4.8470000000000004</v>
      </c>
      <c r="I206" s="262"/>
      <c r="J206" s="263">
        <f>ROUND(I206*H206,2)</f>
        <v>0</v>
      </c>
      <c r="K206" s="259" t="s">
        <v>151</v>
      </c>
      <c r="L206" s="264"/>
      <c r="M206" s="265" t="s">
        <v>1</v>
      </c>
      <c r="N206" s="266" t="s">
        <v>44</v>
      </c>
      <c r="O206" s="71"/>
      <c r="P206" s="217">
        <f>O206*H206</f>
        <v>0</v>
      </c>
      <c r="Q206" s="217">
        <v>1E-3</v>
      </c>
      <c r="R206" s="217">
        <f>Q206*H206</f>
        <v>4.8470000000000006E-3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197</v>
      </c>
      <c r="AT206" s="219" t="s">
        <v>290</v>
      </c>
      <c r="AU206" s="219" t="s">
        <v>87</v>
      </c>
      <c r="AY206" s="17" t="s">
        <v>145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7" t="s">
        <v>83</v>
      </c>
      <c r="BK206" s="220">
        <f>ROUND(I206*H206,2)</f>
        <v>0</v>
      </c>
      <c r="BL206" s="17" t="s">
        <v>152</v>
      </c>
      <c r="BM206" s="219" t="s">
        <v>294</v>
      </c>
    </row>
    <row r="207" spans="1:65" s="2" customFormat="1">
      <c r="A207" s="34"/>
      <c r="B207" s="35"/>
      <c r="C207" s="36"/>
      <c r="D207" s="221" t="s">
        <v>154</v>
      </c>
      <c r="E207" s="36"/>
      <c r="F207" s="222" t="s">
        <v>292</v>
      </c>
      <c r="G207" s="36"/>
      <c r="H207" s="36"/>
      <c r="I207" s="122"/>
      <c r="J207" s="36"/>
      <c r="K207" s="36"/>
      <c r="L207" s="39"/>
      <c r="M207" s="223"/>
      <c r="N207" s="224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154</v>
      </c>
      <c r="AU207" s="17" t="s">
        <v>87</v>
      </c>
    </row>
    <row r="208" spans="1:65" s="13" customFormat="1">
      <c r="B208" s="225"/>
      <c r="C208" s="226"/>
      <c r="D208" s="221" t="s">
        <v>156</v>
      </c>
      <c r="E208" s="227" t="s">
        <v>1</v>
      </c>
      <c r="F208" s="228" t="s">
        <v>295</v>
      </c>
      <c r="G208" s="226"/>
      <c r="H208" s="229">
        <v>323.10000000000002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156</v>
      </c>
      <c r="AU208" s="235" t="s">
        <v>87</v>
      </c>
      <c r="AV208" s="13" t="s">
        <v>87</v>
      </c>
      <c r="AW208" s="13" t="s">
        <v>34</v>
      </c>
      <c r="AX208" s="13" t="s">
        <v>83</v>
      </c>
      <c r="AY208" s="235" t="s">
        <v>145</v>
      </c>
    </row>
    <row r="209" spans="1:65" s="13" customFormat="1">
      <c r="B209" s="225"/>
      <c r="C209" s="226"/>
      <c r="D209" s="221" t="s">
        <v>156</v>
      </c>
      <c r="E209" s="226"/>
      <c r="F209" s="228" t="s">
        <v>296</v>
      </c>
      <c r="G209" s="226"/>
      <c r="H209" s="229">
        <v>4.8470000000000004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156</v>
      </c>
      <c r="AU209" s="235" t="s">
        <v>87</v>
      </c>
      <c r="AV209" s="13" t="s">
        <v>87</v>
      </c>
      <c r="AW209" s="13" t="s">
        <v>4</v>
      </c>
      <c r="AX209" s="13" t="s">
        <v>83</v>
      </c>
      <c r="AY209" s="235" t="s">
        <v>145</v>
      </c>
    </row>
    <row r="210" spans="1:65" s="2" customFormat="1" ht="16.5" customHeight="1">
      <c r="A210" s="34"/>
      <c r="B210" s="35"/>
      <c r="C210" s="208" t="s">
        <v>297</v>
      </c>
      <c r="D210" s="208" t="s">
        <v>147</v>
      </c>
      <c r="E210" s="209" t="s">
        <v>298</v>
      </c>
      <c r="F210" s="210" t="s">
        <v>299</v>
      </c>
      <c r="G210" s="211" t="s">
        <v>150</v>
      </c>
      <c r="H210" s="212">
        <v>1571.94</v>
      </c>
      <c r="I210" s="213"/>
      <c r="J210" s="214">
        <f>ROUND(I210*H210,2)</f>
        <v>0</v>
      </c>
      <c r="K210" s="210" t="s">
        <v>151</v>
      </c>
      <c r="L210" s="39"/>
      <c r="M210" s="215" t="s">
        <v>1</v>
      </c>
      <c r="N210" s="216" t="s">
        <v>44</v>
      </c>
      <c r="O210" s="71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9" t="s">
        <v>152</v>
      </c>
      <c r="AT210" s="219" t="s">
        <v>147</v>
      </c>
      <c r="AU210" s="219" t="s">
        <v>87</v>
      </c>
      <c r="AY210" s="17" t="s">
        <v>145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7" t="s">
        <v>83</v>
      </c>
      <c r="BK210" s="220">
        <f>ROUND(I210*H210,2)</f>
        <v>0</v>
      </c>
      <c r="BL210" s="17" t="s">
        <v>152</v>
      </c>
      <c r="BM210" s="219" t="s">
        <v>300</v>
      </c>
    </row>
    <row r="211" spans="1:65" s="2" customFormat="1" ht="19.5">
      <c r="A211" s="34"/>
      <c r="B211" s="35"/>
      <c r="C211" s="36"/>
      <c r="D211" s="221" t="s">
        <v>154</v>
      </c>
      <c r="E211" s="36"/>
      <c r="F211" s="222" t="s">
        <v>301</v>
      </c>
      <c r="G211" s="36"/>
      <c r="H211" s="36"/>
      <c r="I211" s="122"/>
      <c r="J211" s="36"/>
      <c r="K211" s="36"/>
      <c r="L211" s="39"/>
      <c r="M211" s="223"/>
      <c r="N211" s="224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154</v>
      </c>
      <c r="AU211" s="17" t="s">
        <v>87</v>
      </c>
    </row>
    <row r="212" spans="1:65" s="13" customFormat="1">
      <c r="B212" s="225"/>
      <c r="C212" s="226"/>
      <c r="D212" s="221" t="s">
        <v>156</v>
      </c>
      <c r="E212" s="227" t="s">
        <v>1</v>
      </c>
      <c r="F212" s="228" t="s">
        <v>302</v>
      </c>
      <c r="G212" s="226"/>
      <c r="H212" s="229">
        <v>1571.94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156</v>
      </c>
      <c r="AU212" s="235" t="s">
        <v>87</v>
      </c>
      <c r="AV212" s="13" t="s">
        <v>87</v>
      </c>
      <c r="AW212" s="13" t="s">
        <v>34</v>
      </c>
      <c r="AX212" s="13" t="s">
        <v>83</v>
      </c>
      <c r="AY212" s="235" t="s">
        <v>145</v>
      </c>
    </row>
    <row r="213" spans="1:65" s="2" customFormat="1" ht="21.75" customHeight="1">
      <c r="A213" s="34"/>
      <c r="B213" s="35"/>
      <c r="C213" s="208" t="s">
        <v>303</v>
      </c>
      <c r="D213" s="208" t="s">
        <v>147</v>
      </c>
      <c r="E213" s="209" t="s">
        <v>304</v>
      </c>
      <c r="F213" s="210" t="s">
        <v>305</v>
      </c>
      <c r="G213" s="211" t="s">
        <v>168</v>
      </c>
      <c r="H213" s="212">
        <v>10</v>
      </c>
      <c r="I213" s="213"/>
      <c r="J213" s="214">
        <f>ROUND(I213*H213,2)</f>
        <v>0</v>
      </c>
      <c r="K213" s="210" t="s">
        <v>151</v>
      </c>
      <c r="L213" s="39"/>
      <c r="M213" s="215" t="s">
        <v>1</v>
      </c>
      <c r="N213" s="216" t="s">
        <v>44</v>
      </c>
      <c r="O213" s="71"/>
      <c r="P213" s="217">
        <f>O213*H213</f>
        <v>0</v>
      </c>
      <c r="Q213" s="217">
        <v>3.8429999999999999E-2</v>
      </c>
      <c r="R213" s="217">
        <f>Q213*H213</f>
        <v>0.38429999999999997</v>
      </c>
      <c r="S213" s="217">
        <v>0</v>
      </c>
      <c r="T213" s="21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152</v>
      </c>
      <c r="AT213" s="219" t="s">
        <v>147</v>
      </c>
      <c r="AU213" s="219" t="s">
        <v>87</v>
      </c>
      <c r="AY213" s="17" t="s">
        <v>145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7" t="s">
        <v>83</v>
      </c>
      <c r="BK213" s="220">
        <f>ROUND(I213*H213,2)</f>
        <v>0</v>
      </c>
      <c r="BL213" s="17" t="s">
        <v>152</v>
      </c>
      <c r="BM213" s="219" t="s">
        <v>306</v>
      </c>
    </row>
    <row r="214" spans="1:65" s="2" customFormat="1" ht="29.25">
      <c r="A214" s="34"/>
      <c r="B214" s="35"/>
      <c r="C214" s="36"/>
      <c r="D214" s="221" t="s">
        <v>154</v>
      </c>
      <c r="E214" s="36"/>
      <c r="F214" s="222" t="s">
        <v>307</v>
      </c>
      <c r="G214" s="36"/>
      <c r="H214" s="36"/>
      <c r="I214" s="122"/>
      <c r="J214" s="36"/>
      <c r="K214" s="36"/>
      <c r="L214" s="39"/>
      <c r="M214" s="223"/>
      <c r="N214" s="224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154</v>
      </c>
      <c r="AU214" s="17" t="s">
        <v>87</v>
      </c>
    </row>
    <row r="215" spans="1:65" s="13" customFormat="1">
      <c r="B215" s="225"/>
      <c r="C215" s="226"/>
      <c r="D215" s="221" t="s">
        <v>156</v>
      </c>
      <c r="E215" s="227" t="s">
        <v>1</v>
      </c>
      <c r="F215" s="228" t="s">
        <v>308</v>
      </c>
      <c r="G215" s="226"/>
      <c r="H215" s="229">
        <v>10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156</v>
      </c>
      <c r="AU215" s="235" t="s">
        <v>87</v>
      </c>
      <c r="AV215" s="13" t="s">
        <v>87</v>
      </c>
      <c r="AW215" s="13" t="s">
        <v>34</v>
      </c>
      <c r="AX215" s="13" t="s">
        <v>83</v>
      </c>
      <c r="AY215" s="235" t="s">
        <v>145</v>
      </c>
    </row>
    <row r="216" spans="1:65" s="12" customFormat="1" ht="22.9" customHeight="1">
      <c r="B216" s="192"/>
      <c r="C216" s="193"/>
      <c r="D216" s="194" t="s">
        <v>78</v>
      </c>
      <c r="E216" s="206" t="s">
        <v>87</v>
      </c>
      <c r="F216" s="206" t="s">
        <v>309</v>
      </c>
      <c r="G216" s="193"/>
      <c r="H216" s="193"/>
      <c r="I216" s="196"/>
      <c r="J216" s="207">
        <f>BK216</f>
        <v>0</v>
      </c>
      <c r="K216" s="193"/>
      <c r="L216" s="198"/>
      <c r="M216" s="199"/>
      <c r="N216" s="200"/>
      <c r="O216" s="200"/>
      <c r="P216" s="201">
        <f>SUM(P217:P239)</f>
        <v>0</v>
      </c>
      <c r="Q216" s="200"/>
      <c r="R216" s="201">
        <f>SUM(R217:R239)</f>
        <v>53.990532649999999</v>
      </c>
      <c r="S216" s="200"/>
      <c r="T216" s="202">
        <f>SUM(T217:T239)</f>
        <v>0</v>
      </c>
      <c r="AR216" s="203" t="s">
        <v>83</v>
      </c>
      <c r="AT216" s="204" t="s">
        <v>78</v>
      </c>
      <c r="AU216" s="204" t="s">
        <v>83</v>
      </c>
      <c r="AY216" s="203" t="s">
        <v>145</v>
      </c>
      <c r="BK216" s="205">
        <f>SUM(BK217:BK239)</f>
        <v>0</v>
      </c>
    </row>
    <row r="217" spans="1:65" s="2" customFormat="1" ht="21.75" customHeight="1">
      <c r="A217" s="34"/>
      <c r="B217" s="35"/>
      <c r="C217" s="208" t="s">
        <v>310</v>
      </c>
      <c r="D217" s="208" t="s">
        <v>147</v>
      </c>
      <c r="E217" s="209" t="s">
        <v>311</v>
      </c>
      <c r="F217" s="210" t="s">
        <v>312</v>
      </c>
      <c r="G217" s="211" t="s">
        <v>160</v>
      </c>
      <c r="H217" s="212">
        <v>15.667999999999999</v>
      </c>
      <c r="I217" s="213"/>
      <c r="J217" s="214">
        <f>ROUND(I217*H217,2)</f>
        <v>0</v>
      </c>
      <c r="K217" s="210" t="s">
        <v>151</v>
      </c>
      <c r="L217" s="39"/>
      <c r="M217" s="215" t="s">
        <v>1</v>
      </c>
      <c r="N217" s="216" t="s">
        <v>44</v>
      </c>
      <c r="O217" s="71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152</v>
      </c>
      <c r="AT217" s="219" t="s">
        <v>147</v>
      </c>
      <c r="AU217" s="219" t="s">
        <v>87</v>
      </c>
      <c r="AY217" s="17" t="s">
        <v>145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7" t="s">
        <v>83</v>
      </c>
      <c r="BK217" s="220">
        <f>ROUND(I217*H217,2)</f>
        <v>0</v>
      </c>
      <c r="BL217" s="17" t="s">
        <v>152</v>
      </c>
      <c r="BM217" s="219" t="s">
        <v>313</v>
      </c>
    </row>
    <row r="218" spans="1:65" s="2" customFormat="1" ht="29.25">
      <c r="A218" s="34"/>
      <c r="B218" s="35"/>
      <c r="C218" s="36"/>
      <c r="D218" s="221" t="s">
        <v>154</v>
      </c>
      <c r="E218" s="36"/>
      <c r="F218" s="222" t="s">
        <v>314</v>
      </c>
      <c r="G218" s="36"/>
      <c r="H218" s="36"/>
      <c r="I218" s="122"/>
      <c r="J218" s="36"/>
      <c r="K218" s="36"/>
      <c r="L218" s="39"/>
      <c r="M218" s="223"/>
      <c r="N218" s="224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154</v>
      </c>
      <c r="AU218" s="17" t="s">
        <v>87</v>
      </c>
    </row>
    <row r="219" spans="1:65" s="13" customFormat="1">
      <c r="B219" s="225"/>
      <c r="C219" s="226"/>
      <c r="D219" s="221" t="s">
        <v>156</v>
      </c>
      <c r="E219" s="227" t="s">
        <v>1</v>
      </c>
      <c r="F219" s="228" t="s">
        <v>315</v>
      </c>
      <c r="G219" s="226"/>
      <c r="H219" s="229">
        <v>15.667999999999999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156</v>
      </c>
      <c r="AU219" s="235" t="s">
        <v>87</v>
      </c>
      <c r="AV219" s="13" t="s">
        <v>87</v>
      </c>
      <c r="AW219" s="13" t="s">
        <v>34</v>
      </c>
      <c r="AX219" s="13" t="s">
        <v>83</v>
      </c>
      <c r="AY219" s="235" t="s">
        <v>145</v>
      </c>
    </row>
    <row r="220" spans="1:65" s="2" customFormat="1" ht="21.75" customHeight="1">
      <c r="A220" s="34"/>
      <c r="B220" s="35"/>
      <c r="C220" s="208" t="s">
        <v>316</v>
      </c>
      <c r="D220" s="208" t="s">
        <v>147</v>
      </c>
      <c r="E220" s="209" t="s">
        <v>317</v>
      </c>
      <c r="F220" s="210" t="s">
        <v>318</v>
      </c>
      <c r="G220" s="211" t="s">
        <v>150</v>
      </c>
      <c r="H220" s="212">
        <v>301.60500000000002</v>
      </c>
      <c r="I220" s="213"/>
      <c r="J220" s="214">
        <f>ROUND(I220*H220,2)</f>
        <v>0</v>
      </c>
      <c r="K220" s="210" t="s">
        <v>151</v>
      </c>
      <c r="L220" s="39"/>
      <c r="M220" s="215" t="s">
        <v>1</v>
      </c>
      <c r="N220" s="216" t="s">
        <v>44</v>
      </c>
      <c r="O220" s="71"/>
      <c r="P220" s="217">
        <f>O220*H220</f>
        <v>0</v>
      </c>
      <c r="Q220" s="217">
        <v>3.1E-4</v>
      </c>
      <c r="R220" s="217">
        <f>Q220*H220</f>
        <v>9.3497549999999999E-2</v>
      </c>
      <c r="S220" s="217">
        <v>0</v>
      </c>
      <c r="T220" s="21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152</v>
      </c>
      <c r="AT220" s="219" t="s">
        <v>147</v>
      </c>
      <c r="AU220" s="219" t="s">
        <v>87</v>
      </c>
      <c r="AY220" s="17" t="s">
        <v>145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83</v>
      </c>
      <c r="BK220" s="220">
        <f>ROUND(I220*H220,2)</f>
        <v>0</v>
      </c>
      <c r="BL220" s="17" t="s">
        <v>152</v>
      </c>
      <c r="BM220" s="219" t="s">
        <v>319</v>
      </c>
    </row>
    <row r="221" spans="1:65" s="2" customFormat="1" ht="29.25">
      <c r="A221" s="34"/>
      <c r="B221" s="35"/>
      <c r="C221" s="36"/>
      <c r="D221" s="221" t="s">
        <v>154</v>
      </c>
      <c r="E221" s="36"/>
      <c r="F221" s="222" t="s">
        <v>320</v>
      </c>
      <c r="G221" s="36"/>
      <c r="H221" s="36"/>
      <c r="I221" s="122"/>
      <c r="J221" s="36"/>
      <c r="K221" s="36"/>
      <c r="L221" s="39"/>
      <c r="M221" s="223"/>
      <c r="N221" s="224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154</v>
      </c>
      <c r="AU221" s="17" t="s">
        <v>87</v>
      </c>
    </row>
    <row r="222" spans="1:65" s="13" customFormat="1">
      <c r="B222" s="225"/>
      <c r="C222" s="226"/>
      <c r="D222" s="221" t="s">
        <v>156</v>
      </c>
      <c r="E222" s="227" t="s">
        <v>1</v>
      </c>
      <c r="F222" s="228" t="s">
        <v>321</v>
      </c>
      <c r="G222" s="226"/>
      <c r="H222" s="229">
        <v>301.60500000000002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156</v>
      </c>
      <c r="AU222" s="235" t="s">
        <v>87</v>
      </c>
      <c r="AV222" s="13" t="s">
        <v>87</v>
      </c>
      <c r="AW222" s="13" t="s">
        <v>34</v>
      </c>
      <c r="AX222" s="13" t="s">
        <v>83</v>
      </c>
      <c r="AY222" s="235" t="s">
        <v>145</v>
      </c>
    </row>
    <row r="223" spans="1:65" s="2" customFormat="1" ht="16.5" customHeight="1">
      <c r="A223" s="34"/>
      <c r="B223" s="35"/>
      <c r="C223" s="257" t="s">
        <v>322</v>
      </c>
      <c r="D223" s="257" t="s">
        <v>290</v>
      </c>
      <c r="E223" s="258" t="s">
        <v>323</v>
      </c>
      <c r="F223" s="259" t="s">
        <v>324</v>
      </c>
      <c r="G223" s="260" t="s">
        <v>150</v>
      </c>
      <c r="H223" s="261">
        <v>301.60500000000002</v>
      </c>
      <c r="I223" s="262"/>
      <c r="J223" s="263">
        <f>ROUND(I223*H223,2)</f>
        <v>0</v>
      </c>
      <c r="K223" s="259" t="s">
        <v>1</v>
      </c>
      <c r="L223" s="264"/>
      <c r="M223" s="265" t="s">
        <v>1</v>
      </c>
      <c r="N223" s="266" t="s">
        <v>44</v>
      </c>
      <c r="O223" s="71"/>
      <c r="P223" s="217">
        <f>O223*H223</f>
        <v>0</v>
      </c>
      <c r="Q223" s="217">
        <v>2.0000000000000001E-4</v>
      </c>
      <c r="R223" s="217">
        <f>Q223*H223</f>
        <v>6.0321000000000007E-2</v>
      </c>
      <c r="S223" s="217">
        <v>0</v>
      </c>
      <c r="T223" s="21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9" t="s">
        <v>197</v>
      </c>
      <c r="AT223" s="219" t="s">
        <v>290</v>
      </c>
      <c r="AU223" s="219" t="s">
        <v>87</v>
      </c>
      <c r="AY223" s="17" t="s">
        <v>145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7" t="s">
        <v>83</v>
      </c>
      <c r="BK223" s="220">
        <f>ROUND(I223*H223,2)</f>
        <v>0</v>
      </c>
      <c r="BL223" s="17" t="s">
        <v>152</v>
      </c>
      <c r="BM223" s="219" t="s">
        <v>325</v>
      </c>
    </row>
    <row r="224" spans="1:65" s="2" customFormat="1">
      <c r="A224" s="34"/>
      <c r="B224" s="35"/>
      <c r="C224" s="36"/>
      <c r="D224" s="221" t="s">
        <v>154</v>
      </c>
      <c r="E224" s="36"/>
      <c r="F224" s="222" t="s">
        <v>324</v>
      </c>
      <c r="G224" s="36"/>
      <c r="H224" s="36"/>
      <c r="I224" s="122"/>
      <c r="J224" s="36"/>
      <c r="K224" s="36"/>
      <c r="L224" s="39"/>
      <c r="M224" s="223"/>
      <c r="N224" s="224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154</v>
      </c>
      <c r="AU224" s="17" t="s">
        <v>87</v>
      </c>
    </row>
    <row r="225" spans="1:65" s="2" customFormat="1" ht="33" customHeight="1">
      <c r="A225" s="34"/>
      <c r="B225" s="35"/>
      <c r="C225" s="208" t="s">
        <v>326</v>
      </c>
      <c r="D225" s="208" t="s">
        <v>147</v>
      </c>
      <c r="E225" s="209" t="s">
        <v>327</v>
      </c>
      <c r="F225" s="210" t="s">
        <v>328</v>
      </c>
      <c r="G225" s="211" t="s">
        <v>329</v>
      </c>
      <c r="H225" s="212">
        <v>261.13</v>
      </c>
      <c r="I225" s="213"/>
      <c r="J225" s="214">
        <f>ROUND(I225*H225,2)</f>
        <v>0</v>
      </c>
      <c r="K225" s="210" t="s">
        <v>151</v>
      </c>
      <c r="L225" s="39"/>
      <c r="M225" s="215" t="s">
        <v>1</v>
      </c>
      <c r="N225" s="216" t="s">
        <v>44</v>
      </c>
      <c r="O225" s="71"/>
      <c r="P225" s="217">
        <f>O225*H225</f>
        <v>0</v>
      </c>
      <c r="Q225" s="217">
        <v>0.20449000000000001</v>
      </c>
      <c r="R225" s="217">
        <f>Q225*H225</f>
        <v>53.398473700000004</v>
      </c>
      <c r="S225" s="217">
        <v>0</v>
      </c>
      <c r="T225" s="21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152</v>
      </c>
      <c r="AT225" s="219" t="s">
        <v>147</v>
      </c>
      <c r="AU225" s="219" t="s">
        <v>87</v>
      </c>
      <c r="AY225" s="17" t="s">
        <v>145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83</v>
      </c>
      <c r="BK225" s="220">
        <f>ROUND(I225*H225,2)</f>
        <v>0</v>
      </c>
      <c r="BL225" s="17" t="s">
        <v>152</v>
      </c>
      <c r="BM225" s="219" t="s">
        <v>330</v>
      </c>
    </row>
    <row r="226" spans="1:65" s="2" customFormat="1" ht="39">
      <c r="A226" s="34"/>
      <c r="B226" s="35"/>
      <c r="C226" s="36"/>
      <c r="D226" s="221" t="s">
        <v>154</v>
      </c>
      <c r="E226" s="36"/>
      <c r="F226" s="222" t="s">
        <v>331</v>
      </c>
      <c r="G226" s="36"/>
      <c r="H226" s="36"/>
      <c r="I226" s="122"/>
      <c r="J226" s="36"/>
      <c r="K226" s="36"/>
      <c r="L226" s="39"/>
      <c r="M226" s="223"/>
      <c r="N226" s="224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154</v>
      </c>
      <c r="AU226" s="17" t="s">
        <v>87</v>
      </c>
    </row>
    <row r="227" spans="1:65" s="13" customFormat="1">
      <c r="B227" s="225"/>
      <c r="C227" s="226"/>
      <c r="D227" s="221" t="s">
        <v>156</v>
      </c>
      <c r="E227" s="227" t="s">
        <v>1</v>
      </c>
      <c r="F227" s="228" t="s">
        <v>332</v>
      </c>
      <c r="G227" s="226"/>
      <c r="H227" s="229">
        <v>261.13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156</v>
      </c>
      <c r="AU227" s="235" t="s">
        <v>87</v>
      </c>
      <c r="AV227" s="13" t="s">
        <v>87</v>
      </c>
      <c r="AW227" s="13" t="s">
        <v>34</v>
      </c>
      <c r="AX227" s="13" t="s">
        <v>83</v>
      </c>
      <c r="AY227" s="235" t="s">
        <v>145</v>
      </c>
    </row>
    <row r="228" spans="1:65" s="2" customFormat="1" ht="21.75" customHeight="1">
      <c r="A228" s="34"/>
      <c r="B228" s="35"/>
      <c r="C228" s="208" t="s">
        <v>333</v>
      </c>
      <c r="D228" s="208" t="s">
        <v>147</v>
      </c>
      <c r="E228" s="209" t="s">
        <v>334</v>
      </c>
      <c r="F228" s="210" t="s">
        <v>335</v>
      </c>
      <c r="G228" s="211" t="s">
        <v>329</v>
      </c>
      <c r="H228" s="212">
        <v>313.2</v>
      </c>
      <c r="I228" s="213"/>
      <c r="J228" s="214">
        <f>ROUND(I228*H228,2)</f>
        <v>0</v>
      </c>
      <c r="K228" s="210" t="s">
        <v>151</v>
      </c>
      <c r="L228" s="39"/>
      <c r="M228" s="215" t="s">
        <v>1</v>
      </c>
      <c r="N228" s="216" t="s">
        <v>44</v>
      </c>
      <c r="O228" s="71"/>
      <c r="P228" s="217">
        <f>O228*H228</f>
        <v>0</v>
      </c>
      <c r="Q228" s="217">
        <v>1.1E-4</v>
      </c>
      <c r="R228" s="217">
        <f>Q228*H228</f>
        <v>3.4451999999999997E-2</v>
      </c>
      <c r="S228" s="217">
        <v>0</v>
      </c>
      <c r="T228" s="21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152</v>
      </c>
      <c r="AT228" s="219" t="s">
        <v>147</v>
      </c>
      <c r="AU228" s="219" t="s">
        <v>87</v>
      </c>
      <c r="AY228" s="17" t="s">
        <v>145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7" t="s">
        <v>83</v>
      </c>
      <c r="BK228" s="220">
        <f>ROUND(I228*H228,2)</f>
        <v>0</v>
      </c>
      <c r="BL228" s="17" t="s">
        <v>152</v>
      </c>
      <c r="BM228" s="219" t="s">
        <v>336</v>
      </c>
    </row>
    <row r="229" spans="1:65" s="2" customFormat="1" ht="29.25">
      <c r="A229" s="34"/>
      <c r="B229" s="35"/>
      <c r="C229" s="36"/>
      <c r="D229" s="221" t="s">
        <v>154</v>
      </c>
      <c r="E229" s="36"/>
      <c r="F229" s="222" t="s">
        <v>337</v>
      </c>
      <c r="G229" s="36"/>
      <c r="H229" s="36"/>
      <c r="I229" s="122"/>
      <c r="J229" s="36"/>
      <c r="K229" s="36"/>
      <c r="L229" s="39"/>
      <c r="M229" s="223"/>
      <c r="N229" s="224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154</v>
      </c>
      <c r="AU229" s="17" t="s">
        <v>87</v>
      </c>
    </row>
    <row r="230" spans="1:65" s="13" customFormat="1" ht="22.5">
      <c r="B230" s="225"/>
      <c r="C230" s="226"/>
      <c r="D230" s="221" t="s">
        <v>156</v>
      </c>
      <c r="E230" s="227" t="s">
        <v>1</v>
      </c>
      <c r="F230" s="228" t="s">
        <v>338</v>
      </c>
      <c r="G230" s="226"/>
      <c r="H230" s="229">
        <v>313.2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156</v>
      </c>
      <c r="AU230" s="235" t="s">
        <v>87</v>
      </c>
      <c r="AV230" s="13" t="s">
        <v>87</v>
      </c>
      <c r="AW230" s="13" t="s">
        <v>34</v>
      </c>
      <c r="AX230" s="13" t="s">
        <v>83</v>
      </c>
      <c r="AY230" s="235" t="s">
        <v>145</v>
      </c>
    </row>
    <row r="231" spans="1:65" s="2" customFormat="1" ht="21.75" customHeight="1">
      <c r="A231" s="34"/>
      <c r="B231" s="35"/>
      <c r="C231" s="208" t="s">
        <v>339</v>
      </c>
      <c r="D231" s="208" t="s">
        <v>147</v>
      </c>
      <c r="E231" s="209" t="s">
        <v>340</v>
      </c>
      <c r="F231" s="210" t="s">
        <v>341</v>
      </c>
      <c r="G231" s="211" t="s">
        <v>160</v>
      </c>
      <c r="H231" s="212">
        <v>117.509</v>
      </c>
      <c r="I231" s="213"/>
      <c r="J231" s="214">
        <f>ROUND(I231*H231,2)</f>
        <v>0</v>
      </c>
      <c r="K231" s="210" t="s">
        <v>151</v>
      </c>
      <c r="L231" s="39"/>
      <c r="M231" s="215" t="s">
        <v>1</v>
      </c>
      <c r="N231" s="216" t="s">
        <v>44</v>
      </c>
      <c r="O231" s="71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9" t="s">
        <v>152</v>
      </c>
      <c r="AT231" s="219" t="s">
        <v>147</v>
      </c>
      <c r="AU231" s="219" t="s">
        <v>87</v>
      </c>
      <c r="AY231" s="17" t="s">
        <v>145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7" t="s">
        <v>83</v>
      </c>
      <c r="BK231" s="220">
        <f>ROUND(I231*H231,2)</f>
        <v>0</v>
      </c>
      <c r="BL231" s="17" t="s">
        <v>152</v>
      </c>
      <c r="BM231" s="219" t="s">
        <v>342</v>
      </c>
    </row>
    <row r="232" spans="1:65" s="2" customFormat="1" ht="19.5">
      <c r="A232" s="34"/>
      <c r="B232" s="35"/>
      <c r="C232" s="36"/>
      <c r="D232" s="221" t="s">
        <v>154</v>
      </c>
      <c r="E232" s="36"/>
      <c r="F232" s="222" t="s">
        <v>343</v>
      </c>
      <c r="G232" s="36"/>
      <c r="H232" s="36"/>
      <c r="I232" s="122"/>
      <c r="J232" s="36"/>
      <c r="K232" s="36"/>
      <c r="L232" s="39"/>
      <c r="M232" s="223"/>
      <c r="N232" s="224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154</v>
      </c>
      <c r="AU232" s="17" t="s">
        <v>87</v>
      </c>
    </row>
    <row r="233" spans="1:65" s="13" customFormat="1">
      <c r="B233" s="225"/>
      <c r="C233" s="226"/>
      <c r="D233" s="221" t="s">
        <v>156</v>
      </c>
      <c r="E233" s="227" t="s">
        <v>1</v>
      </c>
      <c r="F233" s="228" t="s">
        <v>344</v>
      </c>
      <c r="G233" s="226"/>
      <c r="H233" s="229">
        <v>117.509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156</v>
      </c>
      <c r="AU233" s="235" t="s">
        <v>87</v>
      </c>
      <c r="AV233" s="13" t="s">
        <v>87</v>
      </c>
      <c r="AW233" s="13" t="s">
        <v>34</v>
      </c>
      <c r="AX233" s="13" t="s">
        <v>83</v>
      </c>
      <c r="AY233" s="235" t="s">
        <v>145</v>
      </c>
    </row>
    <row r="234" spans="1:65" s="2" customFormat="1" ht="16.5" customHeight="1">
      <c r="A234" s="34"/>
      <c r="B234" s="35"/>
      <c r="C234" s="208" t="s">
        <v>345</v>
      </c>
      <c r="D234" s="208" t="s">
        <v>147</v>
      </c>
      <c r="E234" s="209" t="s">
        <v>346</v>
      </c>
      <c r="F234" s="210" t="s">
        <v>347</v>
      </c>
      <c r="G234" s="211" t="s">
        <v>150</v>
      </c>
      <c r="H234" s="212">
        <v>272.83</v>
      </c>
      <c r="I234" s="213"/>
      <c r="J234" s="214">
        <f>ROUND(I234*H234,2)</f>
        <v>0</v>
      </c>
      <c r="K234" s="210" t="s">
        <v>151</v>
      </c>
      <c r="L234" s="39"/>
      <c r="M234" s="215" t="s">
        <v>1</v>
      </c>
      <c r="N234" s="216" t="s">
        <v>44</v>
      </c>
      <c r="O234" s="71"/>
      <c r="P234" s="217">
        <f>O234*H234</f>
        <v>0</v>
      </c>
      <c r="Q234" s="217">
        <v>1.4400000000000001E-3</v>
      </c>
      <c r="R234" s="217">
        <f>Q234*H234</f>
        <v>0.39287519999999998</v>
      </c>
      <c r="S234" s="217">
        <v>0</v>
      </c>
      <c r="T234" s="21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9" t="s">
        <v>152</v>
      </c>
      <c r="AT234" s="219" t="s">
        <v>147</v>
      </c>
      <c r="AU234" s="219" t="s">
        <v>87</v>
      </c>
      <c r="AY234" s="17" t="s">
        <v>145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7" t="s">
        <v>83</v>
      </c>
      <c r="BK234" s="220">
        <f>ROUND(I234*H234,2)</f>
        <v>0</v>
      </c>
      <c r="BL234" s="17" t="s">
        <v>152</v>
      </c>
      <c r="BM234" s="219" t="s">
        <v>348</v>
      </c>
    </row>
    <row r="235" spans="1:65" s="2" customFormat="1">
      <c r="A235" s="34"/>
      <c r="B235" s="35"/>
      <c r="C235" s="36"/>
      <c r="D235" s="221" t="s">
        <v>154</v>
      </c>
      <c r="E235" s="36"/>
      <c r="F235" s="222" t="s">
        <v>349</v>
      </c>
      <c r="G235" s="36"/>
      <c r="H235" s="36"/>
      <c r="I235" s="122"/>
      <c r="J235" s="36"/>
      <c r="K235" s="36"/>
      <c r="L235" s="39"/>
      <c r="M235" s="223"/>
      <c r="N235" s="224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154</v>
      </c>
      <c r="AU235" s="17" t="s">
        <v>87</v>
      </c>
    </row>
    <row r="236" spans="1:65" s="13" customFormat="1">
      <c r="B236" s="225"/>
      <c r="C236" s="226"/>
      <c r="D236" s="221" t="s">
        <v>156</v>
      </c>
      <c r="E236" s="227" t="s">
        <v>1</v>
      </c>
      <c r="F236" s="228" t="s">
        <v>350</v>
      </c>
      <c r="G236" s="226"/>
      <c r="H236" s="229">
        <v>272.83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156</v>
      </c>
      <c r="AU236" s="235" t="s">
        <v>87</v>
      </c>
      <c r="AV236" s="13" t="s">
        <v>87</v>
      </c>
      <c r="AW236" s="13" t="s">
        <v>34</v>
      </c>
      <c r="AX236" s="13" t="s">
        <v>83</v>
      </c>
      <c r="AY236" s="235" t="s">
        <v>145</v>
      </c>
    </row>
    <row r="237" spans="1:65" s="2" customFormat="1" ht="16.5" customHeight="1">
      <c r="A237" s="34"/>
      <c r="B237" s="35"/>
      <c r="C237" s="208" t="s">
        <v>351</v>
      </c>
      <c r="D237" s="208" t="s">
        <v>147</v>
      </c>
      <c r="E237" s="209" t="s">
        <v>352</v>
      </c>
      <c r="F237" s="210" t="s">
        <v>353</v>
      </c>
      <c r="G237" s="211" t="s">
        <v>150</v>
      </c>
      <c r="H237" s="212">
        <v>272.83</v>
      </c>
      <c r="I237" s="213"/>
      <c r="J237" s="214">
        <f>ROUND(I237*H237,2)</f>
        <v>0</v>
      </c>
      <c r="K237" s="210" t="s">
        <v>151</v>
      </c>
      <c r="L237" s="39"/>
      <c r="M237" s="215" t="s">
        <v>1</v>
      </c>
      <c r="N237" s="216" t="s">
        <v>44</v>
      </c>
      <c r="O237" s="71"/>
      <c r="P237" s="217">
        <f>O237*H237</f>
        <v>0</v>
      </c>
      <c r="Q237" s="217">
        <v>4.0000000000000003E-5</v>
      </c>
      <c r="R237" s="217">
        <f>Q237*H237</f>
        <v>1.09132E-2</v>
      </c>
      <c r="S237" s="217">
        <v>0</v>
      </c>
      <c r="T237" s="21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9" t="s">
        <v>152</v>
      </c>
      <c r="AT237" s="219" t="s">
        <v>147</v>
      </c>
      <c r="AU237" s="219" t="s">
        <v>87</v>
      </c>
      <c r="AY237" s="17" t="s">
        <v>145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7" t="s">
        <v>83</v>
      </c>
      <c r="BK237" s="220">
        <f>ROUND(I237*H237,2)</f>
        <v>0</v>
      </c>
      <c r="BL237" s="17" t="s">
        <v>152</v>
      </c>
      <c r="BM237" s="219" t="s">
        <v>354</v>
      </c>
    </row>
    <row r="238" spans="1:65" s="2" customFormat="1" ht="19.5">
      <c r="A238" s="34"/>
      <c r="B238" s="35"/>
      <c r="C238" s="36"/>
      <c r="D238" s="221" t="s">
        <v>154</v>
      </c>
      <c r="E238" s="36"/>
      <c r="F238" s="222" t="s">
        <v>355</v>
      </c>
      <c r="G238" s="36"/>
      <c r="H238" s="36"/>
      <c r="I238" s="122"/>
      <c r="J238" s="36"/>
      <c r="K238" s="36"/>
      <c r="L238" s="39"/>
      <c r="M238" s="223"/>
      <c r="N238" s="224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154</v>
      </c>
      <c r="AU238" s="17" t="s">
        <v>87</v>
      </c>
    </row>
    <row r="239" spans="1:65" s="13" customFormat="1">
      <c r="B239" s="225"/>
      <c r="C239" s="226"/>
      <c r="D239" s="221" t="s">
        <v>156</v>
      </c>
      <c r="E239" s="227" t="s">
        <v>1</v>
      </c>
      <c r="F239" s="228" t="s">
        <v>356</v>
      </c>
      <c r="G239" s="226"/>
      <c r="H239" s="229">
        <v>272.83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AT239" s="235" t="s">
        <v>156</v>
      </c>
      <c r="AU239" s="235" t="s">
        <v>87</v>
      </c>
      <c r="AV239" s="13" t="s">
        <v>87</v>
      </c>
      <c r="AW239" s="13" t="s">
        <v>34</v>
      </c>
      <c r="AX239" s="13" t="s">
        <v>83</v>
      </c>
      <c r="AY239" s="235" t="s">
        <v>145</v>
      </c>
    </row>
    <row r="240" spans="1:65" s="12" customFormat="1" ht="22.9" customHeight="1">
      <c r="B240" s="192"/>
      <c r="C240" s="193"/>
      <c r="D240" s="194" t="s">
        <v>78</v>
      </c>
      <c r="E240" s="206" t="s">
        <v>94</v>
      </c>
      <c r="F240" s="206" t="s">
        <v>357</v>
      </c>
      <c r="G240" s="193"/>
      <c r="H240" s="193"/>
      <c r="I240" s="196"/>
      <c r="J240" s="207">
        <f>BK240</f>
        <v>0</v>
      </c>
      <c r="K240" s="193"/>
      <c r="L240" s="198"/>
      <c r="M240" s="199"/>
      <c r="N240" s="200"/>
      <c r="O240" s="200"/>
      <c r="P240" s="201">
        <f>SUM(P241:P257)</f>
        <v>0</v>
      </c>
      <c r="Q240" s="200"/>
      <c r="R240" s="201">
        <f>SUM(R241:R257)</f>
        <v>240.08867887000002</v>
      </c>
      <c r="S240" s="200"/>
      <c r="T240" s="202">
        <f>SUM(T241:T257)</f>
        <v>0</v>
      </c>
      <c r="AR240" s="203" t="s">
        <v>83</v>
      </c>
      <c r="AT240" s="204" t="s">
        <v>78</v>
      </c>
      <c r="AU240" s="204" t="s">
        <v>83</v>
      </c>
      <c r="AY240" s="203" t="s">
        <v>145</v>
      </c>
      <c r="BK240" s="205">
        <f>SUM(BK241:BK257)</f>
        <v>0</v>
      </c>
    </row>
    <row r="241" spans="1:65" s="2" customFormat="1" ht="16.5" customHeight="1">
      <c r="A241" s="34"/>
      <c r="B241" s="35"/>
      <c r="C241" s="208" t="s">
        <v>358</v>
      </c>
      <c r="D241" s="208" t="s">
        <v>147</v>
      </c>
      <c r="E241" s="209" t="s">
        <v>359</v>
      </c>
      <c r="F241" s="210" t="s">
        <v>360</v>
      </c>
      <c r="G241" s="211" t="s">
        <v>160</v>
      </c>
      <c r="H241" s="212">
        <v>88.539000000000001</v>
      </c>
      <c r="I241" s="213"/>
      <c r="J241" s="214">
        <f>ROUND(I241*H241,2)</f>
        <v>0</v>
      </c>
      <c r="K241" s="210" t="s">
        <v>151</v>
      </c>
      <c r="L241" s="39"/>
      <c r="M241" s="215" t="s">
        <v>1</v>
      </c>
      <c r="N241" s="216" t="s">
        <v>44</v>
      </c>
      <c r="O241" s="71"/>
      <c r="P241" s="217">
        <f>O241*H241</f>
        <v>0</v>
      </c>
      <c r="Q241" s="217">
        <v>0.18293000000000001</v>
      </c>
      <c r="R241" s="217">
        <f>Q241*H241</f>
        <v>16.196439270000003</v>
      </c>
      <c r="S241" s="217">
        <v>0</v>
      </c>
      <c r="T241" s="21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9" t="s">
        <v>152</v>
      </c>
      <c r="AT241" s="219" t="s">
        <v>147</v>
      </c>
      <c r="AU241" s="219" t="s">
        <v>87</v>
      </c>
      <c r="AY241" s="17" t="s">
        <v>145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7" t="s">
        <v>83</v>
      </c>
      <c r="BK241" s="220">
        <f>ROUND(I241*H241,2)</f>
        <v>0</v>
      </c>
      <c r="BL241" s="17" t="s">
        <v>152</v>
      </c>
      <c r="BM241" s="219" t="s">
        <v>361</v>
      </c>
    </row>
    <row r="242" spans="1:65" s="2" customFormat="1" ht="48.75">
      <c r="A242" s="34"/>
      <c r="B242" s="35"/>
      <c r="C242" s="36"/>
      <c r="D242" s="221" t="s">
        <v>154</v>
      </c>
      <c r="E242" s="36"/>
      <c r="F242" s="222" t="s">
        <v>362</v>
      </c>
      <c r="G242" s="36"/>
      <c r="H242" s="36"/>
      <c r="I242" s="122"/>
      <c r="J242" s="36"/>
      <c r="K242" s="36"/>
      <c r="L242" s="39"/>
      <c r="M242" s="223"/>
      <c r="N242" s="224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154</v>
      </c>
      <c r="AU242" s="17" t="s">
        <v>87</v>
      </c>
    </row>
    <row r="243" spans="1:65" s="13" customFormat="1">
      <c r="B243" s="225"/>
      <c r="C243" s="226"/>
      <c r="D243" s="221" t="s">
        <v>156</v>
      </c>
      <c r="E243" s="227" t="s">
        <v>1</v>
      </c>
      <c r="F243" s="228" t="s">
        <v>363</v>
      </c>
      <c r="G243" s="226"/>
      <c r="H243" s="229">
        <v>88.539000000000001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AT243" s="235" t="s">
        <v>156</v>
      </c>
      <c r="AU243" s="235" t="s">
        <v>87</v>
      </c>
      <c r="AV243" s="13" t="s">
        <v>87</v>
      </c>
      <c r="AW243" s="13" t="s">
        <v>34</v>
      </c>
      <c r="AX243" s="13" t="s">
        <v>83</v>
      </c>
      <c r="AY243" s="235" t="s">
        <v>145</v>
      </c>
    </row>
    <row r="244" spans="1:65" s="2" customFormat="1" ht="16.5" customHeight="1">
      <c r="A244" s="34"/>
      <c r="B244" s="35"/>
      <c r="C244" s="257" t="s">
        <v>364</v>
      </c>
      <c r="D244" s="257" t="s">
        <v>290</v>
      </c>
      <c r="E244" s="258" t="s">
        <v>365</v>
      </c>
      <c r="F244" s="259" t="s">
        <v>366</v>
      </c>
      <c r="G244" s="260" t="s">
        <v>367</v>
      </c>
      <c r="H244" s="261">
        <v>221.34800000000001</v>
      </c>
      <c r="I244" s="262"/>
      <c r="J244" s="263">
        <f>ROUND(I244*H244,2)</f>
        <v>0</v>
      </c>
      <c r="K244" s="259" t="s">
        <v>151</v>
      </c>
      <c r="L244" s="264"/>
      <c r="M244" s="265" t="s">
        <v>1</v>
      </c>
      <c r="N244" s="266" t="s">
        <v>44</v>
      </c>
      <c r="O244" s="71"/>
      <c r="P244" s="217">
        <f>O244*H244</f>
        <v>0</v>
      </c>
      <c r="Q244" s="217">
        <v>1</v>
      </c>
      <c r="R244" s="217">
        <f>Q244*H244</f>
        <v>221.34800000000001</v>
      </c>
      <c r="S244" s="217">
        <v>0</v>
      </c>
      <c r="T244" s="21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9" t="s">
        <v>197</v>
      </c>
      <c r="AT244" s="219" t="s">
        <v>290</v>
      </c>
      <c r="AU244" s="219" t="s">
        <v>87</v>
      </c>
      <c r="AY244" s="17" t="s">
        <v>145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7" t="s">
        <v>83</v>
      </c>
      <c r="BK244" s="220">
        <f>ROUND(I244*H244,2)</f>
        <v>0</v>
      </c>
      <c r="BL244" s="17" t="s">
        <v>152</v>
      </c>
      <c r="BM244" s="219" t="s">
        <v>368</v>
      </c>
    </row>
    <row r="245" spans="1:65" s="2" customFormat="1">
      <c r="A245" s="34"/>
      <c r="B245" s="35"/>
      <c r="C245" s="36"/>
      <c r="D245" s="221" t="s">
        <v>154</v>
      </c>
      <c r="E245" s="36"/>
      <c r="F245" s="222" t="s">
        <v>366</v>
      </c>
      <c r="G245" s="36"/>
      <c r="H245" s="36"/>
      <c r="I245" s="122"/>
      <c r="J245" s="36"/>
      <c r="K245" s="36"/>
      <c r="L245" s="39"/>
      <c r="M245" s="223"/>
      <c r="N245" s="224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154</v>
      </c>
      <c r="AU245" s="17" t="s">
        <v>87</v>
      </c>
    </row>
    <row r="246" spans="1:65" s="13" customFormat="1">
      <c r="B246" s="225"/>
      <c r="C246" s="226"/>
      <c r="D246" s="221" t="s">
        <v>156</v>
      </c>
      <c r="E246" s="226"/>
      <c r="F246" s="228" t="s">
        <v>369</v>
      </c>
      <c r="G246" s="226"/>
      <c r="H246" s="229">
        <v>221.34800000000001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156</v>
      </c>
      <c r="AU246" s="235" t="s">
        <v>87</v>
      </c>
      <c r="AV246" s="13" t="s">
        <v>87</v>
      </c>
      <c r="AW246" s="13" t="s">
        <v>4</v>
      </c>
      <c r="AX246" s="13" t="s">
        <v>83</v>
      </c>
      <c r="AY246" s="235" t="s">
        <v>145</v>
      </c>
    </row>
    <row r="247" spans="1:65" s="2" customFormat="1" ht="21.75" customHeight="1">
      <c r="A247" s="34"/>
      <c r="B247" s="35"/>
      <c r="C247" s="208" t="s">
        <v>370</v>
      </c>
      <c r="D247" s="208" t="s">
        <v>147</v>
      </c>
      <c r="E247" s="209" t="s">
        <v>371</v>
      </c>
      <c r="F247" s="210" t="s">
        <v>372</v>
      </c>
      <c r="G247" s="211" t="s">
        <v>160</v>
      </c>
      <c r="H247" s="212">
        <v>147.565</v>
      </c>
      <c r="I247" s="213"/>
      <c r="J247" s="214">
        <f>ROUND(I247*H247,2)</f>
        <v>0</v>
      </c>
      <c r="K247" s="210" t="s">
        <v>151</v>
      </c>
      <c r="L247" s="39"/>
      <c r="M247" s="215" t="s">
        <v>1</v>
      </c>
      <c r="N247" s="216" t="s">
        <v>44</v>
      </c>
      <c r="O247" s="71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9" t="s">
        <v>152</v>
      </c>
      <c r="AT247" s="219" t="s">
        <v>147</v>
      </c>
      <c r="AU247" s="219" t="s">
        <v>87</v>
      </c>
      <c r="AY247" s="17" t="s">
        <v>145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7" t="s">
        <v>83</v>
      </c>
      <c r="BK247" s="220">
        <f>ROUND(I247*H247,2)</f>
        <v>0</v>
      </c>
      <c r="BL247" s="17" t="s">
        <v>152</v>
      </c>
      <c r="BM247" s="219" t="s">
        <v>373</v>
      </c>
    </row>
    <row r="248" spans="1:65" s="2" customFormat="1" ht="48.75">
      <c r="A248" s="34"/>
      <c r="B248" s="35"/>
      <c r="C248" s="36"/>
      <c r="D248" s="221" t="s">
        <v>154</v>
      </c>
      <c r="E248" s="36"/>
      <c r="F248" s="222" t="s">
        <v>374</v>
      </c>
      <c r="G248" s="36"/>
      <c r="H248" s="36"/>
      <c r="I248" s="122"/>
      <c r="J248" s="36"/>
      <c r="K248" s="36"/>
      <c r="L248" s="39"/>
      <c r="M248" s="223"/>
      <c r="N248" s="224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154</v>
      </c>
      <c r="AU248" s="17" t="s">
        <v>87</v>
      </c>
    </row>
    <row r="249" spans="1:65" s="13" customFormat="1">
      <c r="B249" s="225"/>
      <c r="C249" s="226"/>
      <c r="D249" s="221" t="s">
        <v>156</v>
      </c>
      <c r="E249" s="227" t="s">
        <v>1</v>
      </c>
      <c r="F249" s="228" t="s">
        <v>375</v>
      </c>
      <c r="G249" s="226"/>
      <c r="H249" s="229">
        <v>147.565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AT249" s="235" t="s">
        <v>156</v>
      </c>
      <c r="AU249" s="235" t="s">
        <v>87</v>
      </c>
      <c r="AV249" s="13" t="s">
        <v>87</v>
      </c>
      <c r="AW249" s="13" t="s">
        <v>34</v>
      </c>
      <c r="AX249" s="13" t="s">
        <v>83</v>
      </c>
      <c r="AY249" s="235" t="s">
        <v>145</v>
      </c>
    </row>
    <row r="250" spans="1:65" s="2" customFormat="1" ht="16.5" customHeight="1">
      <c r="A250" s="34"/>
      <c r="B250" s="35"/>
      <c r="C250" s="208" t="s">
        <v>376</v>
      </c>
      <c r="D250" s="208" t="s">
        <v>147</v>
      </c>
      <c r="E250" s="209" t="s">
        <v>377</v>
      </c>
      <c r="F250" s="210" t="s">
        <v>378</v>
      </c>
      <c r="G250" s="211" t="s">
        <v>150</v>
      </c>
      <c r="H250" s="212">
        <v>313.33</v>
      </c>
      <c r="I250" s="213"/>
      <c r="J250" s="214">
        <f>ROUND(I250*H250,2)</f>
        <v>0</v>
      </c>
      <c r="K250" s="210" t="s">
        <v>151</v>
      </c>
      <c r="L250" s="39"/>
      <c r="M250" s="215" t="s">
        <v>1</v>
      </c>
      <c r="N250" s="216" t="s">
        <v>44</v>
      </c>
      <c r="O250" s="71"/>
      <c r="P250" s="217">
        <f>O250*H250</f>
        <v>0</v>
      </c>
      <c r="Q250" s="217">
        <v>7.26E-3</v>
      </c>
      <c r="R250" s="217">
        <f>Q250*H250</f>
        <v>2.2747758</v>
      </c>
      <c r="S250" s="217">
        <v>0</v>
      </c>
      <c r="T250" s="21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9" t="s">
        <v>152</v>
      </c>
      <c r="AT250" s="219" t="s">
        <v>147</v>
      </c>
      <c r="AU250" s="219" t="s">
        <v>87</v>
      </c>
      <c r="AY250" s="17" t="s">
        <v>145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7" t="s">
        <v>83</v>
      </c>
      <c r="BK250" s="220">
        <f>ROUND(I250*H250,2)</f>
        <v>0</v>
      </c>
      <c r="BL250" s="17" t="s">
        <v>152</v>
      </c>
      <c r="BM250" s="219" t="s">
        <v>379</v>
      </c>
    </row>
    <row r="251" spans="1:65" s="2" customFormat="1" ht="48.75">
      <c r="A251" s="34"/>
      <c r="B251" s="35"/>
      <c r="C251" s="36"/>
      <c r="D251" s="221" t="s">
        <v>154</v>
      </c>
      <c r="E251" s="36"/>
      <c r="F251" s="222" t="s">
        <v>380</v>
      </c>
      <c r="G251" s="36"/>
      <c r="H251" s="36"/>
      <c r="I251" s="122"/>
      <c r="J251" s="36"/>
      <c r="K251" s="36"/>
      <c r="L251" s="39"/>
      <c r="M251" s="223"/>
      <c r="N251" s="224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154</v>
      </c>
      <c r="AU251" s="17" t="s">
        <v>87</v>
      </c>
    </row>
    <row r="252" spans="1:65" s="13" customFormat="1">
      <c r="B252" s="225"/>
      <c r="C252" s="226"/>
      <c r="D252" s="221" t="s">
        <v>156</v>
      </c>
      <c r="E252" s="227" t="s">
        <v>1</v>
      </c>
      <c r="F252" s="228" t="s">
        <v>381</v>
      </c>
      <c r="G252" s="226"/>
      <c r="H252" s="229">
        <v>295.13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AT252" s="235" t="s">
        <v>156</v>
      </c>
      <c r="AU252" s="235" t="s">
        <v>87</v>
      </c>
      <c r="AV252" s="13" t="s">
        <v>87</v>
      </c>
      <c r="AW252" s="13" t="s">
        <v>34</v>
      </c>
      <c r="AX252" s="13" t="s">
        <v>79</v>
      </c>
      <c r="AY252" s="235" t="s">
        <v>145</v>
      </c>
    </row>
    <row r="253" spans="1:65" s="13" customFormat="1">
      <c r="B253" s="225"/>
      <c r="C253" s="226"/>
      <c r="D253" s="221" t="s">
        <v>156</v>
      </c>
      <c r="E253" s="227" t="s">
        <v>1</v>
      </c>
      <c r="F253" s="228" t="s">
        <v>382</v>
      </c>
      <c r="G253" s="226"/>
      <c r="H253" s="229">
        <v>18.2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AT253" s="235" t="s">
        <v>156</v>
      </c>
      <c r="AU253" s="235" t="s">
        <v>87</v>
      </c>
      <c r="AV253" s="13" t="s">
        <v>87</v>
      </c>
      <c r="AW253" s="13" t="s">
        <v>34</v>
      </c>
      <c r="AX253" s="13" t="s">
        <v>79</v>
      </c>
      <c r="AY253" s="235" t="s">
        <v>145</v>
      </c>
    </row>
    <row r="254" spans="1:65" s="14" customFormat="1">
      <c r="B254" s="236"/>
      <c r="C254" s="237"/>
      <c r="D254" s="221" t="s">
        <v>156</v>
      </c>
      <c r="E254" s="238" t="s">
        <v>1</v>
      </c>
      <c r="F254" s="239" t="s">
        <v>165</v>
      </c>
      <c r="G254" s="237"/>
      <c r="H254" s="240">
        <v>313.33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AT254" s="246" t="s">
        <v>156</v>
      </c>
      <c r="AU254" s="246" t="s">
        <v>87</v>
      </c>
      <c r="AV254" s="14" t="s">
        <v>152</v>
      </c>
      <c r="AW254" s="14" t="s">
        <v>34</v>
      </c>
      <c r="AX254" s="14" t="s">
        <v>83</v>
      </c>
      <c r="AY254" s="246" t="s">
        <v>145</v>
      </c>
    </row>
    <row r="255" spans="1:65" s="2" customFormat="1" ht="16.5" customHeight="1">
      <c r="A255" s="34"/>
      <c r="B255" s="35"/>
      <c r="C255" s="208" t="s">
        <v>383</v>
      </c>
      <c r="D255" s="208" t="s">
        <v>147</v>
      </c>
      <c r="E255" s="209" t="s">
        <v>384</v>
      </c>
      <c r="F255" s="210" t="s">
        <v>385</v>
      </c>
      <c r="G255" s="211" t="s">
        <v>150</v>
      </c>
      <c r="H255" s="212">
        <v>313.33</v>
      </c>
      <c r="I255" s="213"/>
      <c r="J255" s="214">
        <f>ROUND(I255*H255,2)</f>
        <v>0</v>
      </c>
      <c r="K255" s="210" t="s">
        <v>151</v>
      </c>
      <c r="L255" s="39"/>
      <c r="M255" s="215" t="s">
        <v>1</v>
      </c>
      <c r="N255" s="216" t="s">
        <v>44</v>
      </c>
      <c r="O255" s="71"/>
      <c r="P255" s="217">
        <f>O255*H255</f>
        <v>0</v>
      </c>
      <c r="Q255" s="217">
        <v>8.5999999999999998E-4</v>
      </c>
      <c r="R255" s="217">
        <f>Q255*H255</f>
        <v>0.26946379999999998</v>
      </c>
      <c r="S255" s="217">
        <v>0</v>
      </c>
      <c r="T255" s="21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9" t="s">
        <v>152</v>
      </c>
      <c r="AT255" s="219" t="s">
        <v>147</v>
      </c>
      <c r="AU255" s="219" t="s">
        <v>87</v>
      </c>
      <c r="AY255" s="17" t="s">
        <v>145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7" t="s">
        <v>83</v>
      </c>
      <c r="BK255" s="220">
        <f>ROUND(I255*H255,2)</f>
        <v>0</v>
      </c>
      <c r="BL255" s="17" t="s">
        <v>152</v>
      </c>
      <c r="BM255" s="219" t="s">
        <v>386</v>
      </c>
    </row>
    <row r="256" spans="1:65" s="2" customFormat="1" ht="48.75">
      <c r="A256" s="34"/>
      <c r="B256" s="35"/>
      <c r="C256" s="36"/>
      <c r="D256" s="221" t="s">
        <v>154</v>
      </c>
      <c r="E256" s="36"/>
      <c r="F256" s="222" t="s">
        <v>387</v>
      </c>
      <c r="G256" s="36"/>
      <c r="H256" s="36"/>
      <c r="I256" s="122"/>
      <c r="J256" s="36"/>
      <c r="K256" s="36"/>
      <c r="L256" s="39"/>
      <c r="M256" s="223"/>
      <c r="N256" s="224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154</v>
      </c>
      <c r="AU256" s="17" t="s">
        <v>87</v>
      </c>
    </row>
    <row r="257" spans="1:65" s="13" customFormat="1">
      <c r="B257" s="225"/>
      <c r="C257" s="226"/>
      <c r="D257" s="221" t="s">
        <v>156</v>
      </c>
      <c r="E257" s="227" t="s">
        <v>1</v>
      </c>
      <c r="F257" s="228" t="s">
        <v>388</v>
      </c>
      <c r="G257" s="226"/>
      <c r="H257" s="229">
        <v>313.33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156</v>
      </c>
      <c r="AU257" s="235" t="s">
        <v>87</v>
      </c>
      <c r="AV257" s="13" t="s">
        <v>87</v>
      </c>
      <c r="AW257" s="13" t="s">
        <v>34</v>
      </c>
      <c r="AX257" s="13" t="s">
        <v>83</v>
      </c>
      <c r="AY257" s="235" t="s">
        <v>145</v>
      </c>
    </row>
    <row r="258" spans="1:65" s="12" customFormat="1" ht="22.9" customHeight="1">
      <c r="B258" s="192"/>
      <c r="C258" s="193"/>
      <c r="D258" s="194" t="s">
        <v>78</v>
      </c>
      <c r="E258" s="206" t="s">
        <v>152</v>
      </c>
      <c r="F258" s="206" t="s">
        <v>389</v>
      </c>
      <c r="G258" s="193"/>
      <c r="H258" s="193"/>
      <c r="I258" s="196"/>
      <c r="J258" s="207">
        <f>BK258</f>
        <v>0</v>
      </c>
      <c r="K258" s="193"/>
      <c r="L258" s="198"/>
      <c r="M258" s="199"/>
      <c r="N258" s="200"/>
      <c r="O258" s="200"/>
      <c r="P258" s="201">
        <f>SUM(P259:P278)</f>
        <v>0</v>
      </c>
      <c r="Q258" s="200"/>
      <c r="R258" s="201">
        <f>SUM(R259:R278)</f>
        <v>1423.4212548</v>
      </c>
      <c r="S258" s="200"/>
      <c r="T258" s="202">
        <f>SUM(T259:T278)</f>
        <v>0</v>
      </c>
      <c r="AR258" s="203" t="s">
        <v>83</v>
      </c>
      <c r="AT258" s="204" t="s">
        <v>78</v>
      </c>
      <c r="AU258" s="204" t="s">
        <v>83</v>
      </c>
      <c r="AY258" s="203" t="s">
        <v>145</v>
      </c>
      <c r="BK258" s="205">
        <f>SUM(BK259:BK278)</f>
        <v>0</v>
      </c>
    </row>
    <row r="259" spans="1:65" s="2" customFormat="1" ht="21.75" customHeight="1">
      <c r="A259" s="34"/>
      <c r="B259" s="35"/>
      <c r="C259" s="208" t="s">
        <v>390</v>
      </c>
      <c r="D259" s="208" t="s">
        <v>147</v>
      </c>
      <c r="E259" s="209" t="s">
        <v>391</v>
      </c>
      <c r="F259" s="210" t="s">
        <v>392</v>
      </c>
      <c r="G259" s="211" t="s">
        <v>150</v>
      </c>
      <c r="H259" s="212">
        <v>809.73</v>
      </c>
      <c r="I259" s="213"/>
      <c r="J259" s="214">
        <f>ROUND(I259*H259,2)</f>
        <v>0</v>
      </c>
      <c r="K259" s="210" t="s">
        <v>151</v>
      </c>
      <c r="L259" s="39"/>
      <c r="M259" s="215" t="s">
        <v>1</v>
      </c>
      <c r="N259" s="216" t="s">
        <v>44</v>
      </c>
      <c r="O259" s="71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9" t="s">
        <v>152</v>
      </c>
      <c r="AT259" s="219" t="s">
        <v>147</v>
      </c>
      <c r="AU259" s="219" t="s">
        <v>87</v>
      </c>
      <c r="AY259" s="17" t="s">
        <v>145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7" t="s">
        <v>83</v>
      </c>
      <c r="BK259" s="220">
        <f>ROUND(I259*H259,2)</f>
        <v>0</v>
      </c>
      <c r="BL259" s="17" t="s">
        <v>152</v>
      </c>
      <c r="BM259" s="219" t="s">
        <v>393</v>
      </c>
    </row>
    <row r="260" spans="1:65" s="2" customFormat="1" ht="19.5">
      <c r="A260" s="34"/>
      <c r="B260" s="35"/>
      <c r="C260" s="36"/>
      <c r="D260" s="221" t="s">
        <v>154</v>
      </c>
      <c r="E260" s="36"/>
      <c r="F260" s="222" t="s">
        <v>394</v>
      </c>
      <c r="G260" s="36"/>
      <c r="H260" s="36"/>
      <c r="I260" s="122"/>
      <c r="J260" s="36"/>
      <c r="K260" s="36"/>
      <c r="L260" s="39"/>
      <c r="M260" s="223"/>
      <c r="N260" s="224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154</v>
      </c>
      <c r="AU260" s="17" t="s">
        <v>87</v>
      </c>
    </row>
    <row r="261" spans="1:65" s="13" customFormat="1">
      <c r="B261" s="225"/>
      <c r="C261" s="226"/>
      <c r="D261" s="221" t="s">
        <v>156</v>
      </c>
      <c r="E261" s="227" t="s">
        <v>1</v>
      </c>
      <c r="F261" s="228" t="s">
        <v>395</v>
      </c>
      <c r="G261" s="226"/>
      <c r="H261" s="229">
        <v>809.73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AT261" s="235" t="s">
        <v>156</v>
      </c>
      <c r="AU261" s="235" t="s">
        <v>87</v>
      </c>
      <c r="AV261" s="13" t="s">
        <v>87</v>
      </c>
      <c r="AW261" s="13" t="s">
        <v>34</v>
      </c>
      <c r="AX261" s="13" t="s">
        <v>83</v>
      </c>
      <c r="AY261" s="235" t="s">
        <v>145</v>
      </c>
    </row>
    <row r="262" spans="1:65" s="2" customFormat="1" ht="21.75" customHeight="1">
      <c r="A262" s="34"/>
      <c r="B262" s="35"/>
      <c r="C262" s="208" t="s">
        <v>396</v>
      </c>
      <c r="D262" s="208" t="s">
        <v>147</v>
      </c>
      <c r="E262" s="209" t="s">
        <v>397</v>
      </c>
      <c r="F262" s="210" t="s">
        <v>398</v>
      </c>
      <c r="G262" s="211" t="s">
        <v>150</v>
      </c>
      <c r="H262" s="212">
        <v>1248.8399999999999</v>
      </c>
      <c r="I262" s="213"/>
      <c r="J262" s="214">
        <f>ROUND(I262*H262,2)</f>
        <v>0</v>
      </c>
      <c r="K262" s="210" t="s">
        <v>151</v>
      </c>
      <c r="L262" s="39"/>
      <c r="M262" s="215" t="s">
        <v>1</v>
      </c>
      <c r="N262" s="216" t="s">
        <v>44</v>
      </c>
      <c r="O262" s="71"/>
      <c r="P262" s="217">
        <f>O262*H262</f>
        <v>0</v>
      </c>
      <c r="Q262" s="217">
        <v>0.31879000000000002</v>
      </c>
      <c r="R262" s="217">
        <f>Q262*H262</f>
        <v>398.11770359999997</v>
      </c>
      <c r="S262" s="217">
        <v>0</v>
      </c>
      <c r="T262" s="21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9" t="s">
        <v>152</v>
      </c>
      <c r="AT262" s="219" t="s">
        <v>147</v>
      </c>
      <c r="AU262" s="219" t="s">
        <v>87</v>
      </c>
      <c r="AY262" s="17" t="s">
        <v>145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7" t="s">
        <v>83</v>
      </c>
      <c r="BK262" s="220">
        <f>ROUND(I262*H262,2)</f>
        <v>0</v>
      </c>
      <c r="BL262" s="17" t="s">
        <v>152</v>
      </c>
      <c r="BM262" s="219" t="s">
        <v>399</v>
      </c>
    </row>
    <row r="263" spans="1:65" s="2" customFormat="1">
      <c r="A263" s="34"/>
      <c r="B263" s="35"/>
      <c r="C263" s="36"/>
      <c r="D263" s="221" t="s">
        <v>154</v>
      </c>
      <c r="E263" s="36"/>
      <c r="F263" s="222" t="s">
        <v>400</v>
      </c>
      <c r="G263" s="36"/>
      <c r="H263" s="36"/>
      <c r="I263" s="122"/>
      <c r="J263" s="36"/>
      <c r="K263" s="36"/>
      <c r="L263" s="39"/>
      <c r="M263" s="223"/>
      <c r="N263" s="224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154</v>
      </c>
      <c r="AU263" s="17" t="s">
        <v>87</v>
      </c>
    </row>
    <row r="264" spans="1:65" s="13" customFormat="1">
      <c r="B264" s="225"/>
      <c r="C264" s="226"/>
      <c r="D264" s="221" t="s">
        <v>156</v>
      </c>
      <c r="E264" s="227" t="s">
        <v>1</v>
      </c>
      <c r="F264" s="228" t="s">
        <v>401</v>
      </c>
      <c r="G264" s="226"/>
      <c r="H264" s="229">
        <v>809.73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AT264" s="235" t="s">
        <v>156</v>
      </c>
      <c r="AU264" s="235" t="s">
        <v>87</v>
      </c>
      <c r="AV264" s="13" t="s">
        <v>87</v>
      </c>
      <c r="AW264" s="13" t="s">
        <v>34</v>
      </c>
      <c r="AX264" s="13" t="s">
        <v>79</v>
      </c>
      <c r="AY264" s="235" t="s">
        <v>145</v>
      </c>
    </row>
    <row r="265" spans="1:65" s="13" customFormat="1">
      <c r="B265" s="225"/>
      <c r="C265" s="226"/>
      <c r="D265" s="221" t="s">
        <v>156</v>
      </c>
      <c r="E265" s="227" t="s">
        <v>1</v>
      </c>
      <c r="F265" s="228" t="s">
        <v>402</v>
      </c>
      <c r="G265" s="226"/>
      <c r="H265" s="229">
        <v>439.11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156</v>
      </c>
      <c r="AU265" s="235" t="s">
        <v>87</v>
      </c>
      <c r="AV265" s="13" t="s">
        <v>87</v>
      </c>
      <c r="AW265" s="13" t="s">
        <v>34</v>
      </c>
      <c r="AX265" s="13" t="s">
        <v>79</v>
      </c>
      <c r="AY265" s="235" t="s">
        <v>145</v>
      </c>
    </row>
    <row r="266" spans="1:65" s="14" customFormat="1">
      <c r="B266" s="236"/>
      <c r="C266" s="237"/>
      <c r="D266" s="221" t="s">
        <v>156</v>
      </c>
      <c r="E266" s="238" t="s">
        <v>1</v>
      </c>
      <c r="F266" s="239" t="s">
        <v>165</v>
      </c>
      <c r="G266" s="237"/>
      <c r="H266" s="240">
        <v>1248.8399999999999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AT266" s="246" t="s">
        <v>156</v>
      </c>
      <c r="AU266" s="246" t="s">
        <v>87</v>
      </c>
      <c r="AV266" s="14" t="s">
        <v>152</v>
      </c>
      <c r="AW266" s="14" t="s">
        <v>34</v>
      </c>
      <c r="AX266" s="14" t="s">
        <v>83</v>
      </c>
      <c r="AY266" s="246" t="s">
        <v>145</v>
      </c>
    </row>
    <row r="267" spans="1:65" s="2" customFormat="1" ht="21.75" customHeight="1">
      <c r="A267" s="34"/>
      <c r="B267" s="35"/>
      <c r="C267" s="208" t="s">
        <v>403</v>
      </c>
      <c r="D267" s="208" t="s">
        <v>147</v>
      </c>
      <c r="E267" s="209" t="s">
        <v>404</v>
      </c>
      <c r="F267" s="210" t="s">
        <v>405</v>
      </c>
      <c r="G267" s="211" t="s">
        <v>150</v>
      </c>
      <c r="H267" s="212">
        <v>439.11</v>
      </c>
      <c r="I267" s="213"/>
      <c r="J267" s="214">
        <f>ROUND(I267*H267,2)</f>
        <v>0</v>
      </c>
      <c r="K267" s="210" t="s">
        <v>151</v>
      </c>
      <c r="L267" s="39"/>
      <c r="M267" s="215" t="s">
        <v>1</v>
      </c>
      <c r="N267" s="216" t="s">
        <v>44</v>
      </c>
      <c r="O267" s="71"/>
      <c r="P267" s="217">
        <f>O267*H267</f>
        <v>0</v>
      </c>
      <c r="Q267" s="217">
        <v>0.60104999999999997</v>
      </c>
      <c r="R267" s="217">
        <f>Q267*H267</f>
        <v>263.92706549999997</v>
      </c>
      <c r="S267" s="217">
        <v>0</v>
      </c>
      <c r="T267" s="21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9" t="s">
        <v>152</v>
      </c>
      <c r="AT267" s="219" t="s">
        <v>147</v>
      </c>
      <c r="AU267" s="219" t="s">
        <v>87</v>
      </c>
      <c r="AY267" s="17" t="s">
        <v>145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7" t="s">
        <v>83</v>
      </c>
      <c r="BK267" s="220">
        <f>ROUND(I267*H267,2)</f>
        <v>0</v>
      </c>
      <c r="BL267" s="17" t="s">
        <v>152</v>
      </c>
      <c r="BM267" s="219" t="s">
        <v>406</v>
      </c>
    </row>
    <row r="268" spans="1:65" s="2" customFormat="1" ht="29.25">
      <c r="A268" s="34"/>
      <c r="B268" s="35"/>
      <c r="C268" s="36"/>
      <c r="D268" s="221" t="s">
        <v>154</v>
      </c>
      <c r="E268" s="36"/>
      <c r="F268" s="222" t="s">
        <v>407</v>
      </c>
      <c r="G268" s="36"/>
      <c r="H268" s="36"/>
      <c r="I268" s="122"/>
      <c r="J268" s="36"/>
      <c r="K268" s="36"/>
      <c r="L268" s="39"/>
      <c r="M268" s="223"/>
      <c r="N268" s="224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154</v>
      </c>
      <c r="AU268" s="17" t="s">
        <v>87</v>
      </c>
    </row>
    <row r="269" spans="1:65" s="13" customFormat="1">
      <c r="B269" s="225"/>
      <c r="C269" s="226"/>
      <c r="D269" s="221" t="s">
        <v>156</v>
      </c>
      <c r="E269" s="227" t="s">
        <v>1</v>
      </c>
      <c r="F269" s="228" t="s">
        <v>408</v>
      </c>
      <c r="G269" s="226"/>
      <c r="H269" s="229">
        <v>439.11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AT269" s="235" t="s">
        <v>156</v>
      </c>
      <c r="AU269" s="235" t="s">
        <v>87</v>
      </c>
      <c r="AV269" s="13" t="s">
        <v>87</v>
      </c>
      <c r="AW269" s="13" t="s">
        <v>34</v>
      </c>
      <c r="AX269" s="13" t="s">
        <v>83</v>
      </c>
      <c r="AY269" s="235" t="s">
        <v>145</v>
      </c>
    </row>
    <row r="270" spans="1:65" s="2" customFormat="1" ht="21.75" customHeight="1">
      <c r="A270" s="34"/>
      <c r="B270" s="35"/>
      <c r="C270" s="208" t="s">
        <v>409</v>
      </c>
      <c r="D270" s="208" t="s">
        <v>147</v>
      </c>
      <c r="E270" s="209" t="s">
        <v>410</v>
      </c>
      <c r="F270" s="210" t="s">
        <v>411</v>
      </c>
      <c r="G270" s="211" t="s">
        <v>150</v>
      </c>
      <c r="H270" s="212">
        <v>809.73</v>
      </c>
      <c r="I270" s="213"/>
      <c r="J270" s="214">
        <f>ROUND(I270*H270,2)</f>
        <v>0</v>
      </c>
      <c r="K270" s="210" t="s">
        <v>151</v>
      </c>
      <c r="L270" s="39"/>
      <c r="M270" s="215" t="s">
        <v>1</v>
      </c>
      <c r="N270" s="216" t="s">
        <v>44</v>
      </c>
      <c r="O270" s="71"/>
      <c r="P270" s="217">
        <f>O270*H270</f>
        <v>0</v>
      </c>
      <c r="Q270" s="217">
        <v>0.93779000000000001</v>
      </c>
      <c r="R270" s="217">
        <f>Q270*H270</f>
        <v>759.35669670000004</v>
      </c>
      <c r="S270" s="217">
        <v>0</v>
      </c>
      <c r="T270" s="21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9" t="s">
        <v>152</v>
      </c>
      <c r="AT270" s="219" t="s">
        <v>147</v>
      </c>
      <c r="AU270" s="219" t="s">
        <v>87</v>
      </c>
      <c r="AY270" s="17" t="s">
        <v>145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7" t="s">
        <v>83</v>
      </c>
      <c r="BK270" s="220">
        <f>ROUND(I270*H270,2)</f>
        <v>0</v>
      </c>
      <c r="BL270" s="17" t="s">
        <v>152</v>
      </c>
      <c r="BM270" s="219" t="s">
        <v>412</v>
      </c>
    </row>
    <row r="271" spans="1:65" s="2" customFormat="1" ht="19.5">
      <c r="A271" s="34"/>
      <c r="B271" s="35"/>
      <c r="C271" s="36"/>
      <c r="D271" s="221" t="s">
        <v>154</v>
      </c>
      <c r="E271" s="36"/>
      <c r="F271" s="222" t="s">
        <v>413</v>
      </c>
      <c r="G271" s="36"/>
      <c r="H271" s="36"/>
      <c r="I271" s="122"/>
      <c r="J271" s="36"/>
      <c r="K271" s="36"/>
      <c r="L271" s="39"/>
      <c r="M271" s="223"/>
      <c r="N271" s="224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154</v>
      </c>
      <c r="AU271" s="17" t="s">
        <v>87</v>
      </c>
    </row>
    <row r="272" spans="1:65" s="13" customFormat="1">
      <c r="B272" s="225"/>
      <c r="C272" s="226"/>
      <c r="D272" s="221" t="s">
        <v>156</v>
      </c>
      <c r="E272" s="227" t="s">
        <v>1</v>
      </c>
      <c r="F272" s="228" t="s">
        <v>395</v>
      </c>
      <c r="G272" s="226"/>
      <c r="H272" s="229">
        <v>809.73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AT272" s="235" t="s">
        <v>156</v>
      </c>
      <c r="AU272" s="235" t="s">
        <v>87</v>
      </c>
      <c r="AV272" s="13" t="s">
        <v>87</v>
      </c>
      <c r="AW272" s="13" t="s">
        <v>34</v>
      </c>
      <c r="AX272" s="13" t="s">
        <v>83</v>
      </c>
      <c r="AY272" s="235" t="s">
        <v>145</v>
      </c>
    </row>
    <row r="273" spans="1:65" s="2" customFormat="1" ht="21.75" customHeight="1">
      <c r="A273" s="34"/>
      <c r="B273" s="35"/>
      <c r="C273" s="208" t="s">
        <v>414</v>
      </c>
      <c r="D273" s="208" t="s">
        <v>147</v>
      </c>
      <c r="E273" s="209" t="s">
        <v>415</v>
      </c>
      <c r="F273" s="210" t="s">
        <v>416</v>
      </c>
      <c r="G273" s="211" t="s">
        <v>150</v>
      </c>
      <c r="H273" s="212">
        <v>845.1</v>
      </c>
      <c r="I273" s="213"/>
      <c r="J273" s="214">
        <f>ROUND(I273*H273,2)</f>
        <v>0</v>
      </c>
      <c r="K273" s="210" t="s">
        <v>151</v>
      </c>
      <c r="L273" s="39"/>
      <c r="M273" s="215" t="s">
        <v>1</v>
      </c>
      <c r="N273" s="216" t="s">
        <v>44</v>
      </c>
      <c r="O273" s="71"/>
      <c r="P273" s="217">
        <f>O273*H273</f>
        <v>0</v>
      </c>
      <c r="Q273" s="217">
        <v>2.2000000000000001E-3</v>
      </c>
      <c r="R273" s="217">
        <f>Q273*H273</f>
        <v>1.8592200000000001</v>
      </c>
      <c r="S273" s="217">
        <v>0</v>
      </c>
      <c r="T273" s="21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9" t="s">
        <v>152</v>
      </c>
      <c r="AT273" s="219" t="s">
        <v>147</v>
      </c>
      <c r="AU273" s="219" t="s">
        <v>87</v>
      </c>
      <c r="AY273" s="17" t="s">
        <v>145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7" t="s">
        <v>83</v>
      </c>
      <c r="BK273" s="220">
        <f>ROUND(I273*H273,2)</f>
        <v>0</v>
      </c>
      <c r="BL273" s="17" t="s">
        <v>152</v>
      </c>
      <c r="BM273" s="219" t="s">
        <v>417</v>
      </c>
    </row>
    <row r="274" spans="1:65" s="2" customFormat="1" ht="19.5">
      <c r="A274" s="34"/>
      <c r="B274" s="35"/>
      <c r="C274" s="36"/>
      <c r="D274" s="221" t="s">
        <v>154</v>
      </c>
      <c r="E274" s="36"/>
      <c r="F274" s="222" t="s">
        <v>418</v>
      </c>
      <c r="G274" s="36"/>
      <c r="H274" s="36"/>
      <c r="I274" s="122"/>
      <c r="J274" s="36"/>
      <c r="K274" s="36"/>
      <c r="L274" s="39"/>
      <c r="M274" s="223"/>
      <c r="N274" s="224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154</v>
      </c>
      <c r="AU274" s="17" t="s">
        <v>87</v>
      </c>
    </row>
    <row r="275" spans="1:65" s="13" customFormat="1" ht="22.5">
      <c r="B275" s="225"/>
      <c r="C275" s="226"/>
      <c r="D275" s="221" t="s">
        <v>156</v>
      </c>
      <c r="E275" s="227" t="s">
        <v>1</v>
      </c>
      <c r="F275" s="228" t="s">
        <v>419</v>
      </c>
      <c r="G275" s="226"/>
      <c r="H275" s="229">
        <v>845.1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AT275" s="235" t="s">
        <v>156</v>
      </c>
      <c r="AU275" s="235" t="s">
        <v>87</v>
      </c>
      <c r="AV275" s="13" t="s">
        <v>87</v>
      </c>
      <c r="AW275" s="13" t="s">
        <v>34</v>
      </c>
      <c r="AX275" s="13" t="s">
        <v>83</v>
      </c>
      <c r="AY275" s="235" t="s">
        <v>145</v>
      </c>
    </row>
    <row r="276" spans="1:65" s="2" customFormat="1" ht="16.5" customHeight="1">
      <c r="A276" s="34"/>
      <c r="B276" s="35"/>
      <c r="C276" s="257" t="s">
        <v>420</v>
      </c>
      <c r="D276" s="257" t="s">
        <v>290</v>
      </c>
      <c r="E276" s="258" t="s">
        <v>421</v>
      </c>
      <c r="F276" s="259" t="s">
        <v>422</v>
      </c>
      <c r="G276" s="260" t="s">
        <v>150</v>
      </c>
      <c r="H276" s="261">
        <v>84.51</v>
      </c>
      <c r="I276" s="262"/>
      <c r="J276" s="263">
        <f>ROUND(I276*H276,2)</f>
        <v>0</v>
      </c>
      <c r="K276" s="259" t="s">
        <v>151</v>
      </c>
      <c r="L276" s="264"/>
      <c r="M276" s="265" t="s">
        <v>1</v>
      </c>
      <c r="N276" s="266" t="s">
        <v>44</v>
      </c>
      <c r="O276" s="71"/>
      <c r="P276" s="217">
        <f>O276*H276</f>
        <v>0</v>
      </c>
      <c r="Q276" s="217">
        <v>1.9E-3</v>
      </c>
      <c r="R276" s="217">
        <f>Q276*H276</f>
        <v>0.16056900000000002</v>
      </c>
      <c r="S276" s="217">
        <v>0</v>
      </c>
      <c r="T276" s="21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9" t="s">
        <v>197</v>
      </c>
      <c r="AT276" s="219" t="s">
        <v>290</v>
      </c>
      <c r="AU276" s="219" t="s">
        <v>87</v>
      </c>
      <c r="AY276" s="17" t="s">
        <v>145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7" t="s">
        <v>83</v>
      </c>
      <c r="BK276" s="220">
        <f>ROUND(I276*H276,2)</f>
        <v>0</v>
      </c>
      <c r="BL276" s="17" t="s">
        <v>152</v>
      </c>
      <c r="BM276" s="219" t="s">
        <v>423</v>
      </c>
    </row>
    <row r="277" spans="1:65" s="2" customFormat="1">
      <c r="A277" s="34"/>
      <c r="B277" s="35"/>
      <c r="C277" s="36"/>
      <c r="D277" s="221" t="s">
        <v>154</v>
      </c>
      <c r="E277" s="36"/>
      <c r="F277" s="222" t="s">
        <v>422</v>
      </c>
      <c r="G277" s="36"/>
      <c r="H277" s="36"/>
      <c r="I277" s="122"/>
      <c r="J277" s="36"/>
      <c r="K277" s="36"/>
      <c r="L277" s="39"/>
      <c r="M277" s="223"/>
      <c r="N277" s="224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154</v>
      </c>
      <c r="AU277" s="17" t="s">
        <v>87</v>
      </c>
    </row>
    <row r="278" spans="1:65" s="13" customFormat="1">
      <c r="B278" s="225"/>
      <c r="C278" s="226"/>
      <c r="D278" s="221" t="s">
        <v>156</v>
      </c>
      <c r="E278" s="227" t="s">
        <v>1</v>
      </c>
      <c r="F278" s="228" t="s">
        <v>424</v>
      </c>
      <c r="G278" s="226"/>
      <c r="H278" s="229">
        <v>84.51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AT278" s="235" t="s">
        <v>156</v>
      </c>
      <c r="AU278" s="235" t="s">
        <v>87</v>
      </c>
      <c r="AV278" s="13" t="s">
        <v>87</v>
      </c>
      <c r="AW278" s="13" t="s">
        <v>34</v>
      </c>
      <c r="AX278" s="13" t="s">
        <v>83</v>
      </c>
      <c r="AY278" s="235" t="s">
        <v>145</v>
      </c>
    </row>
    <row r="279" spans="1:65" s="12" customFormat="1" ht="22.9" customHeight="1">
      <c r="B279" s="192"/>
      <c r="C279" s="193"/>
      <c r="D279" s="194" t="s">
        <v>78</v>
      </c>
      <c r="E279" s="206" t="s">
        <v>197</v>
      </c>
      <c r="F279" s="206" t="s">
        <v>425</v>
      </c>
      <c r="G279" s="193"/>
      <c r="H279" s="193"/>
      <c r="I279" s="196"/>
      <c r="J279" s="207">
        <f>BK279</f>
        <v>0</v>
      </c>
      <c r="K279" s="193"/>
      <c r="L279" s="198"/>
      <c r="M279" s="199"/>
      <c r="N279" s="200"/>
      <c r="O279" s="200"/>
      <c r="P279" s="201">
        <f>SUM(P280:P312)</f>
        <v>0</v>
      </c>
      <c r="Q279" s="200"/>
      <c r="R279" s="201">
        <f>SUM(R280:R312)</f>
        <v>1.2277946</v>
      </c>
      <c r="S279" s="200"/>
      <c r="T279" s="202">
        <f>SUM(T280:T312)</f>
        <v>0</v>
      </c>
      <c r="AR279" s="203" t="s">
        <v>83</v>
      </c>
      <c r="AT279" s="204" t="s">
        <v>78</v>
      </c>
      <c r="AU279" s="204" t="s">
        <v>83</v>
      </c>
      <c r="AY279" s="203" t="s">
        <v>145</v>
      </c>
      <c r="BK279" s="205">
        <f>SUM(BK280:BK312)</f>
        <v>0</v>
      </c>
    </row>
    <row r="280" spans="1:65" s="2" customFormat="1" ht="16.5" customHeight="1">
      <c r="A280" s="34"/>
      <c r="B280" s="35"/>
      <c r="C280" s="208" t="s">
        <v>426</v>
      </c>
      <c r="D280" s="208" t="s">
        <v>147</v>
      </c>
      <c r="E280" s="209" t="s">
        <v>427</v>
      </c>
      <c r="F280" s="210" t="s">
        <v>428</v>
      </c>
      <c r="G280" s="211" t="s">
        <v>168</v>
      </c>
      <c r="H280" s="212">
        <v>1</v>
      </c>
      <c r="I280" s="213"/>
      <c r="J280" s="214">
        <f>ROUND(I280*H280,2)</f>
        <v>0</v>
      </c>
      <c r="K280" s="210" t="s">
        <v>151</v>
      </c>
      <c r="L280" s="39"/>
      <c r="M280" s="215" t="s">
        <v>1</v>
      </c>
      <c r="N280" s="216" t="s">
        <v>44</v>
      </c>
      <c r="O280" s="71"/>
      <c r="P280" s="217">
        <f>O280*H280</f>
        <v>0</v>
      </c>
      <c r="Q280" s="217">
        <v>5.5809999999999998E-2</v>
      </c>
      <c r="R280" s="217">
        <f>Q280*H280</f>
        <v>5.5809999999999998E-2</v>
      </c>
      <c r="S280" s="217">
        <v>0</v>
      </c>
      <c r="T280" s="21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9" t="s">
        <v>152</v>
      </c>
      <c r="AT280" s="219" t="s">
        <v>147</v>
      </c>
      <c r="AU280" s="219" t="s">
        <v>87</v>
      </c>
      <c r="AY280" s="17" t="s">
        <v>145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7" t="s">
        <v>83</v>
      </c>
      <c r="BK280" s="220">
        <f>ROUND(I280*H280,2)</f>
        <v>0</v>
      </c>
      <c r="BL280" s="17" t="s">
        <v>152</v>
      </c>
      <c r="BM280" s="219" t="s">
        <v>429</v>
      </c>
    </row>
    <row r="281" spans="1:65" s="2" customFormat="1" ht="29.25">
      <c r="A281" s="34"/>
      <c r="B281" s="35"/>
      <c r="C281" s="36"/>
      <c r="D281" s="221" t="s">
        <v>154</v>
      </c>
      <c r="E281" s="36"/>
      <c r="F281" s="222" t="s">
        <v>430</v>
      </c>
      <c r="G281" s="36"/>
      <c r="H281" s="36"/>
      <c r="I281" s="122"/>
      <c r="J281" s="36"/>
      <c r="K281" s="36"/>
      <c r="L281" s="39"/>
      <c r="M281" s="223"/>
      <c r="N281" s="224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154</v>
      </c>
      <c r="AU281" s="17" t="s">
        <v>87</v>
      </c>
    </row>
    <row r="282" spans="1:65" s="2" customFormat="1" ht="16.5" customHeight="1">
      <c r="A282" s="34"/>
      <c r="B282" s="35"/>
      <c r="C282" s="208" t="s">
        <v>431</v>
      </c>
      <c r="D282" s="208" t="s">
        <v>147</v>
      </c>
      <c r="E282" s="209" t="s">
        <v>432</v>
      </c>
      <c r="F282" s="210" t="s">
        <v>433</v>
      </c>
      <c r="G282" s="211" t="s">
        <v>168</v>
      </c>
      <c r="H282" s="212">
        <v>2</v>
      </c>
      <c r="I282" s="213"/>
      <c r="J282" s="214">
        <f>ROUND(I282*H282,2)</f>
        <v>0</v>
      </c>
      <c r="K282" s="210" t="s">
        <v>151</v>
      </c>
      <c r="L282" s="39"/>
      <c r="M282" s="215" t="s">
        <v>1</v>
      </c>
      <c r="N282" s="216" t="s">
        <v>44</v>
      </c>
      <c r="O282" s="71"/>
      <c r="P282" s="217">
        <f>O282*H282</f>
        <v>0</v>
      </c>
      <c r="Q282" s="217">
        <v>0.10702</v>
      </c>
      <c r="R282" s="217">
        <f>Q282*H282</f>
        <v>0.21404000000000001</v>
      </c>
      <c r="S282" s="217">
        <v>0</v>
      </c>
      <c r="T282" s="21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9" t="s">
        <v>152</v>
      </c>
      <c r="AT282" s="219" t="s">
        <v>147</v>
      </c>
      <c r="AU282" s="219" t="s">
        <v>87</v>
      </c>
      <c r="AY282" s="17" t="s">
        <v>145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7" t="s">
        <v>83</v>
      </c>
      <c r="BK282" s="220">
        <f>ROUND(I282*H282,2)</f>
        <v>0</v>
      </c>
      <c r="BL282" s="17" t="s">
        <v>152</v>
      </c>
      <c r="BM282" s="219" t="s">
        <v>434</v>
      </c>
    </row>
    <row r="283" spans="1:65" s="2" customFormat="1" ht="29.25">
      <c r="A283" s="34"/>
      <c r="B283" s="35"/>
      <c r="C283" s="36"/>
      <c r="D283" s="221" t="s">
        <v>154</v>
      </c>
      <c r="E283" s="36"/>
      <c r="F283" s="222" t="s">
        <v>435</v>
      </c>
      <c r="G283" s="36"/>
      <c r="H283" s="36"/>
      <c r="I283" s="122"/>
      <c r="J283" s="36"/>
      <c r="K283" s="36"/>
      <c r="L283" s="39"/>
      <c r="M283" s="223"/>
      <c r="N283" s="224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154</v>
      </c>
      <c r="AU283" s="17" t="s">
        <v>87</v>
      </c>
    </row>
    <row r="284" spans="1:65" s="13" customFormat="1">
      <c r="B284" s="225"/>
      <c r="C284" s="226"/>
      <c r="D284" s="221" t="s">
        <v>156</v>
      </c>
      <c r="E284" s="227" t="s">
        <v>1</v>
      </c>
      <c r="F284" s="228" t="s">
        <v>436</v>
      </c>
      <c r="G284" s="226"/>
      <c r="H284" s="229">
        <v>2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AT284" s="235" t="s">
        <v>156</v>
      </c>
      <c r="AU284" s="235" t="s">
        <v>87</v>
      </c>
      <c r="AV284" s="13" t="s">
        <v>87</v>
      </c>
      <c r="AW284" s="13" t="s">
        <v>34</v>
      </c>
      <c r="AX284" s="13" t="s">
        <v>83</v>
      </c>
      <c r="AY284" s="235" t="s">
        <v>145</v>
      </c>
    </row>
    <row r="285" spans="1:65" s="2" customFormat="1" ht="16.5" customHeight="1">
      <c r="A285" s="34"/>
      <c r="B285" s="35"/>
      <c r="C285" s="208" t="s">
        <v>437</v>
      </c>
      <c r="D285" s="208" t="s">
        <v>147</v>
      </c>
      <c r="E285" s="209" t="s">
        <v>438</v>
      </c>
      <c r="F285" s="210" t="s">
        <v>439</v>
      </c>
      <c r="G285" s="211" t="s">
        <v>168</v>
      </c>
      <c r="H285" s="212">
        <v>1</v>
      </c>
      <c r="I285" s="213"/>
      <c r="J285" s="214">
        <f>ROUND(I285*H285,2)</f>
        <v>0</v>
      </c>
      <c r="K285" s="210" t="s">
        <v>151</v>
      </c>
      <c r="L285" s="39"/>
      <c r="M285" s="215" t="s">
        <v>1</v>
      </c>
      <c r="N285" s="216" t="s">
        <v>44</v>
      </c>
      <c r="O285" s="71"/>
      <c r="P285" s="217">
        <f>O285*H285</f>
        <v>0</v>
      </c>
      <c r="Q285" s="217">
        <v>0.10904</v>
      </c>
      <c r="R285" s="217">
        <f>Q285*H285</f>
        <v>0.10904</v>
      </c>
      <c r="S285" s="217">
        <v>0</v>
      </c>
      <c r="T285" s="21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9" t="s">
        <v>152</v>
      </c>
      <c r="AT285" s="219" t="s">
        <v>147</v>
      </c>
      <c r="AU285" s="219" t="s">
        <v>87</v>
      </c>
      <c r="AY285" s="17" t="s">
        <v>145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7" t="s">
        <v>83</v>
      </c>
      <c r="BK285" s="220">
        <f>ROUND(I285*H285,2)</f>
        <v>0</v>
      </c>
      <c r="BL285" s="17" t="s">
        <v>152</v>
      </c>
      <c r="BM285" s="219" t="s">
        <v>440</v>
      </c>
    </row>
    <row r="286" spans="1:65" s="2" customFormat="1" ht="29.25">
      <c r="A286" s="34"/>
      <c r="B286" s="35"/>
      <c r="C286" s="36"/>
      <c r="D286" s="221" t="s">
        <v>154</v>
      </c>
      <c r="E286" s="36"/>
      <c r="F286" s="222" t="s">
        <v>441</v>
      </c>
      <c r="G286" s="36"/>
      <c r="H286" s="36"/>
      <c r="I286" s="122"/>
      <c r="J286" s="36"/>
      <c r="K286" s="36"/>
      <c r="L286" s="39"/>
      <c r="M286" s="223"/>
      <c r="N286" s="224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154</v>
      </c>
      <c r="AU286" s="17" t="s">
        <v>87</v>
      </c>
    </row>
    <row r="287" spans="1:65" s="2" customFormat="1" ht="16.5" customHeight="1">
      <c r="A287" s="34"/>
      <c r="B287" s="35"/>
      <c r="C287" s="208" t="s">
        <v>442</v>
      </c>
      <c r="D287" s="208" t="s">
        <v>147</v>
      </c>
      <c r="E287" s="209" t="s">
        <v>443</v>
      </c>
      <c r="F287" s="210" t="s">
        <v>444</v>
      </c>
      <c r="G287" s="211" t="s">
        <v>168</v>
      </c>
      <c r="H287" s="212">
        <v>1</v>
      </c>
      <c r="I287" s="213"/>
      <c r="J287" s="214">
        <f>ROUND(I287*H287,2)</f>
        <v>0</v>
      </c>
      <c r="K287" s="210" t="s">
        <v>151</v>
      </c>
      <c r="L287" s="39"/>
      <c r="M287" s="215" t="s">
        <v>1</v>
      </c>
      <c r="N287" s="216" t="s">
        <v>44</v>
      </c>
      <c r="O287" s="71"/>
      <c r="P287" s="217">
        <f>O287*H287</f>
        <v>0</v>
      </c>
      <c r="Q287" s="217">
        <v>0.50443000000000005</v>
      </c>
      <c r="R287" s="217">
        <f>Q287*H287</f>
        <v>0.50443000000000005</v>
      </c>
      <c r="S287" s="217">
        <v>0</v>
      </c>
      <c r="T287" s="21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9" t="s">
        <v>152</v>
      </c>
      <c r="AT287" s="219" t="s">
        <v>147</v>
      </c>
      <c r="AU287" s="219" t="s">
        <v>87</v>
      </c>
      <c r="AY287" s="17" t="s">
        <v>145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7" t="s">
        <v>83</v>
      </c>
      <c r="BK287" s="220">
        <f>ROUND(I287*H287,2)</f>
        <v>0</v>
      </c>
      <c r="BL287" s="17" t="s">
        <v>152</v>
      </c>
      <c r="BM287" s="219" t="s">
        <v>445</v>
      </c>
    </row>
    <row r="288" spans="1:65" s="2" customFormat="1" ht="29.25">
      <c r="A288" s="34"/>
      <c r="B288" s="35"/>
      <c r="C288" s="36"/>
      <c r="D288" s="221" t="s">
        <v>154</v>
      </c>
      <c r="E288" s="36"/>
      <c r="F288" s="222" t="s">
        <v>446</v>
      </c>
      <c r="G288" s="36"/>
      <c r="H288" s="36"/>
      <c r="I288" s="122"/>
      <c r="J288" s="36"/>
      <c r="K288" s="36"/>
      <c r="L288" s="39"/>
      <c r="M288" s="223"/>
      <c r="N288" s="224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154</v>
      </c>
      <c r="AU288" s="17" t="s">
        <v>87</v>
      </c>
    </row>
    <row r="289" spans="1:65" s="13" customFormat="1">
      <c r="B289" s="225"/>
      <c r="C289" s="226"/>
      <c r="D289" s="221" t="s">
        <v>156</v>
      </c>
      <c r="E289" s="227" t="s">
        <v>1</v>
      </c>
      <c r="F289" s="228" t="s">
        <v>83</v>
      </c>
      <c r="G289" s="226"/>
      <c r="H289" s="229">
        <v>1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AT289" s="235" t="s">
        <v>156</v>
      </c>
      <c r="AU289" s="235" t="s">
        <v>87</v>
      </c>
      <c r="AV289" s="13" t="s">
        <v>87</v>
      </c>
      <c r="AW289" s="13" t="s">
        <v>34</v>
      </c>
      <c r="AX289" s="13" t="s">
        <v>83</v>
      </c>
      <c r="AY289" s="235" t="s">
        <v>145</v>
      </c>
    </row>
    <row r="290" spans="1:65" s="2" customFormat="1" ht="21.75" customHeight="1">
      <c r="A290" s="34"/>
      <c r="B290" s="35"/>
      <c r="C290" s="208" t="s">
        <v>447</v>
      </c>
      <c r="D290" s="208" t="s">
        <v>147</v>
      </c>
      <c r="E290" s="209" t="s">
        <v>448</v>
      </c>
      <c r="F290" s="210" t="s">
        <v>449</v>
      </c>
      <c r="G290" s="211" t="s">
        <v>329</v>
      </c>
      <c r="H290" s="212">
        <v>52</v>
      </c>
      <c r="I290" s="213"/>
      <c r="J290" s="214">
        <f>ROUND(I290*H290,2)</f>
        <v>0</v>
      </c>
      <c r="K290" s="210" t="s">
        <v>151</v>
      </c>
      <c r="L290" s="39"/>
      <c r="M290" s="215" t="s">
        <v>1</v>
      </c>
      <c r="N290" s="216" t="s">
        <v>44</v>
      </c>
      <c r="O290" s="71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9" t="s">
        <v>152</v>
      </c>
      <c r="AT290" s="219" t="s">
        <v>147</v>
      </c>
      <c r="AU290" s="219" t="s">
        <v>87</v>
      </c>
      <c r="AY290" s="17" t="s">
        <v>145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7" t="s">
        <v>83</v>
      </c>
      <c r="BK290" s="220">
        <f>ROUND(I290*H290,2)</f>
        <v>0</v>
      </c>
      <c r="BL290" s="17" t="s">
        <v>152</v>
      </c>
      <c r="BM290" s="219" t="s">
        <v>450</v>
      </c>
    </row>
    <row r="291" spans="1:65" s="2" customFormat="1" ht="29.25">
      <c r="A291" s="34"/>
      <c r="B291" s="35"/>
      <c r="C291" s="36"/>
      <c r="D291" s="221" t="s">
        <v>154</v>
      </c>
      <c r="E291" s="36"/>
      <c r="F291" s="222" t="s">
        <v>451</v>
      </c>
      <c r="G291" s="36"/>
      <c r="H291" s="36"/>
      <c r="I291" s="122"/>
      <c r="J291" s="36"/>
      <c r="K291" s="36"/>
      <c r="L291" s="39"/>
      <c r="M291" s="223"/>
      <c r="N291" s="224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154</v>
      </c>
      <c r="AU291" s="17" t="s">
        <v>87</v>
      </c>
    </row>
    <row r="292" spans="1:65" s="13" customFormat="1">
      <c r="B292" s="225"/>
      <c r="C292" s="226"/>
      <c r="D292" s="221" t="s">
        <v>156</v>
      </c>
      <c r="E292" s="227" t="s">
        <v>1</v>
      </c>
      <c r="F292" s="228" t="s">
        <v>452</v>
      </c>
      <c r="G292" s="226"/>
      <c r="H292" s="229">
        <v>52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AT292" s="235" t="s">
        <v>156</v>
      </c>
      <c r="AU292" s="235" t="s">
        <v>87</v>
      </c>
      <c r="AV292" s="13" t="s">
        <v>87</v>
      </c>
      <c r="AW292" s="13" t="s">
        <v>34</v>
      </c>
      <c r="AX292" s="13" t="s">
        <v>83</v>
      </c>
      <c r="AY292" s="235" t="s">
        <v>145</v>
      </c>
    </row>
    <row r="293" spans="1:65" s="2" customFormat="1" ht="16.5" customHeight="1">
      <c r="A293" s="34"/>
      <c r="B293" s="35"/>
      <c r="C293" s="257" t="s">
        <v>453</v>
      </c>
      <c r="D293" s="257" t="s">
        <v>290</v>
      </c>
      <c r="E293" s="258" t="s">
        <v>454</v>
      </c>
      <c r="F293" s="259" t="s">
        <v>455</v>
      </c>
      <c r="G293" s="260" t="s">
        <v>329</v>
      </c>
      <c r="H293" s="261">
        <v>52.78</v>
      </c>
      <c r="I293" s="262"/>
      <c r="J293" s="263">
        <f>ROUND(I293*H293,2)</f>
        <v>0</v>
      </c>
      <c r="K293" s="259" t="s">
        <v>151</v>
      </c>
      <c r="L293" s="264"/>
      <c r="M293" s="265" t="s">
        <v>1</v>
      </c>
      <c r="N293" s="266" t="s">
        <v>44</v>
      </c>
      <c r="O293" s="71"/>
      <c r="P293" s="217">
        <f>O293*H293</f>
        <v>0</v>
      </c>
      <c r="Q293" s="217">
        <v>4.5700000000000003E-3</v>
      </c>
      <c r="R293" s="217">
        <f>Q293*H293</f>
        <v>0.24120460000000002</v>
      </c>
      <c r="S293" s="217">
        <v>0</v>
      </c>
      <c r="T293" s="21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9" t="s">
        <v>197</v>
      </c>
      <c r="AT293" s="219" t="s">
        <v>290</v>
      </c>
      <c r="AU293" s="219" t="s">
        <v>87</v>
      </c>
      <c r="AY293" s="17" t="s">
        <v>145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7" t="s">
        <v>83</v>
      </c>
      <c r="BK293" s="220">
        <f>ROUND(I293*H293,2)</f>
        <v>0</v>
      </c>
      <c r="BL293" s="17" t="s">
        <v>152</v>
      </c>
      <c r="BM293" s="219" t="s">
        <v>456</v>
      </c>
    </row>
    <row r="294" spans="1:65" s="2" customFormat="1">
      <c r="A294" s="34"/>
      <c r="B294" s="35"/>
      <c r="C294" s="36"/>
      <c r="D294" s="221" t="s">
        <v>154</v>
      </c>
      <c r="E294" s="36"/>
      <c r="F294" s="222" t="s">
        <v>455</v>
      </c>
      <c r="G294" s="36"/>
      <c r="H294" s="36"/>
      <c r="I294" s="122"/>
      <c r="J294" s="36"/>
      <c r="K294" s="36"/>
      <c r="L294" s="39"/>
      <c r="M294" s="223"/>
      <c r="N294" s="224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154</v>
      </c>
      <c r="AU294" s="17" t="s">
        <v>87</v>
      </c>
    </row>
    <row r="295" spans="1:65" s="2" customFormat="1" ht="21.75" customHeight="1">
      <c r="A295" s="34"/>
      <c r="B295" s="35"/>
      <c r="C295" s="208" t="s">
        <v>457</v>
      </c>
      <c r="D295" s="208" t="s">
        <v>147</v>
      </c>
      <c r="E295" s="209" t="s">
        <v>458</v>
      </c>
      <c r="F295" s="210" t="s">
        <v>459</v>
      </c>
      <c r="G295" s="211" t="s">
        <v>329</v>
      </c>
      <c r="H295" s="212">
        <v>1</v>
      </c>
      <c r="I295" s="213"/>
      <c r="J295" s="214">
        <f>ROUND(I295*H295,2)</f>
        <v>0</v>
      </c>
      <c r="K295" s="210" t="s">
        <v>151</v>
      </c>
      <c r="L295" s="39"/>
      <c r="M295" s="215" t="s">
        <v>1</v>
      </c>
      <c r="N295" s="216" t="s">
        <v>44</v>
      </c>
      <c r="O295" s="71"/>
      <c r="P295" s="217">
        <f>O295*H295</f>
        <v>0</v>
      </c>
      <c r="Q295" s="217">
        <v>3.0000000000000001E-5</v>
      </c>
      <c r="R295" s="217">
        <f>Q295*H295</f>
        <v>3.0000000000000001E-5</v>
      </c>
      <c r="S295" s="217">
        <v>0</v>
      </c>
      <c r="T295" s="21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9" t="s">
        <v>152</v>
      </c>
      <c r="AT295" s="219" t="s">
        <v>147</v>
      </c>
      <c r="AU295" s="219" t="s">
        <v>87</v>
      </c>
      <c r="AY295" s="17" t="s">
        <v>145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7" t="s">
        <v>83</v>
      </c>
      <c r="BK295" s="220">
        <f>ROUND(I295*H295,2)</f>
        <v>0</v>
      </c>
      <c r="BL295" s="17" t="s">
        <v>152</v>
      </c>
      <c r="BM295" s="219" t="s">
        <v>460</v>
      </c>
    </row>
    <row r="296" spans="1:65" s="2" customFormat="1" ht="19.5">
      <c r="A296" s="34"/>
      <c r="B296" s="35"/>
      <c r="C296" s="36"/>
      <c r="D296" s="221" t="s">
        <v>154</v>
      </c>
      <c r="E296" s="36"/>
      <c r="F296" s="222" t="s">
        <v>461</v>
      </c>
      <c r="G296" s="36"/>
      <c r="H296" s="36"/>
      <c r="I296" s="122"/>
      <c r="J296" s="36"/>
      <c r="K296" s="36"/>
      <c r="L296" s="39"/>
      <c r="M296" s="223"/>
      <c r="N296" s="224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154</v>
      </c>
      <c r="AU296" s="17" t="s">
        <v>87</v>
      </c>
    </row>
    <row r="297" spans="1:65" s="2" customFormat="1" ht="21.75" customHeight="1">
      <c r="A297" s="34"/>
      <c r="B297" s="35"/>
      <c r="C297" s="257" t="s">
        <v>462</v>
      </c>
      <c r="D297" s="257" t="s">
        <v>290</v>
      </c>
      <c r="E297" s="258" t="s">
        <v>463</v>
      </c>
      <c r="F297" s="259" t="s">
        <v>464</v>
      </c>
      <c r="G297" s="260" t="s">
        <v>168</v>
      </c>
      <c r="H297" s="261">
        <v>1</v>
      </c>
      <c r="I297" s="262"/>
      <c r="J297" s="263">
        <f>ROUND(I297*H297,2)</f>
        <v>0</v>
      </c>
      <c r="K297" s="259" t="s">
        <v>1</v>
      </c>
      <c r="L297" s="264"/>
      <c r="M297" s="265" t="s">
        <v>1</v>
      </c>
      <c r="N297" s="266" t="s">
        <v>44</v>
      </c>
      <c r="O297" s="71"/>
      <c r="P297" s="217">
        <f>O297*H297</f>
        <v>0</v>
      </c>
      <c r="Q297" s="217">
        <v>4.4999999999999998E-2</v>
      </c>
      <c r="R297" s="217">
        <f>Q297*H297</f>
        <v>4.4999999999999998E-2</v>
      </c>
      <c r="S297" s="217">
        <v>0</v>
      </c>
      <c r="T297" s="21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9" t="s">
        <v>197</v>
      </c>
      <c r="AT297" s="219" t="s">
        <v>290</v>
      </c>
      <c r="AU297" s="219" t="s">
        <v>87</v>
      </c>
      <c r="AY297" s="17" t="s">
        <v>145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7" t="s">
        <v>83</v>
      </c>
      <c r="BK297" s="220">
        <f>ROUND(I297*H297,2)</f>
        <v>0</v>
      </c>
      <c r="BL297" s="17" t="s">
        <v>152</v>
      </c>
      <c r="BM297" s="219" t="s">
        <v>465</v>
      </c>
    </row>
    <row r="298" spans="1:65" s="2" customFormat="1" ht="39">
      <c r="A298" s="34"/>
      <c r="B298" s="35"/>
      <c r="C298" s="36"/>
      <c r="D298" s="221" t="s">
        <v>154</v>
      </c>
      <c r="E298" s="36"/>
      <c r="F298" s="222" t="s">
        <v>466</v>
      </c>
      <c r="G298" s="36"/>
      <c r="H298" s="36"/>
      <c r="I298" s="122"/>
      <c r="J298" s="36"/>
      <c r="K298" s="36"/>
      <c r="L298" s="39"/>
      <c r="M298" s="223"/>
      <c r="N298" s="224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154</v>
      </c>
      <c r="AU298" s="17" t="s">
        <v>87</v>
      </c>
    </row>
    <row r="299" spans="1:65" s="2" customFormat="1" ht="21.75" customHeight="1">
      <c r="A299" s="34"/>
      <c r="B299" s="35"/>
      <c r="C299" s="208" t="s">
        <v>467</v>
      </c>
      <c r="D299" s="208" t="s">
        <v>147</v>
      </c>
      <c r="E299" s="209" t="s">
        <v>468</v>
      </c>
      <c r="F299" s="210" t="s">
        <v>469</v>
      </c>
      <c r="G299" s="211" t="s">
        <v>168</v>
      </c>
      <c r="H299" s="212">
        <v>104</v>
      </c>
      <c r="I299" s="213"/>
      <c r="J299" s="214">
        <f>ROUND(I299*H299,2)</f>
        <v>0</v>
      </c>
      <c r="K299" s="210" t="s">
        <v>151</v>
      </c>
      <c r="L299" s="39"/>
      <c r="M299" s="215" t="s">
        <v>1</v>
      </c>
      <c r="N299" s="216" t="s">
        <v>44</v>
      </c>
      <c r="O299" s="71"/>
      <c r="P299" s="217">
        <f>O299*H299</f>
        <v>0</v>
      </c>
      <c r="Q299" s="217">
        <v>1.0000000000000001E-5</v>
      </c>
      <c r="R299" s="217">
        <f>Q299*H299</f>
        <v>1.0400000000000001E-3</v>
      </c>
      <c r="S299" s="217">
        <v>0</v>
      </c>
      <c r="T299" s="21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9" t="s">
        <v>152</v>
      </c>
      <c r="AT299" s="219" t="s">
        <v>147</v>
      </c>
      <c r="AU299" s="219" t="s">
        <v>87</v>
      </c>
      <c r="AY299" s="17" t="s">
        <v>145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7" t="s">
        <v>83</v>
      </c>
      <c r="BK299" s="220">
        <f>ROUND(I299*H299,2)</f>
        <v>0</v>
      </c>
      <c r="BL299" s="17" t="s">
        <v>152</v>
      </c>
      <c r="BM299" s="219" t="s">
        <v>470</v>
      </c>
    </row>
    <row r="300" spans="1:65" s="2" customFormat="1" ht="29.25">
      <c r="A300" s="34"/>
      <c r="B300" s="35"/>
      <c r="C300" s="36"/>
      <c r="D300" s="221" t="s">
        <v>154</v>
      </c>
      <c r="E300" s="36"/>
      <c r="F300" s="222" t="s">
        <v>471</v>
      </c>
      <c r="G300" s="36"/>
      <c r="H300" s="36"/>
      <c r="I300" s="122"/>
      <c r="J300" s="36"/>
      <c r="K300" s="36"/>
      <c r="L300" s="39"/>
      <c r="M300" s="223"/>
      <c r="N300" s="224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154</v>
      </c>
      <c r="AU300" s="17" t="s">
        <v>87</v>
      </c>
    </row>
    <row r="301" spans="1:65" s="13" customFormat="1">
      <c r="B301" s="225"/>
      <c r="C301" s="226"/>
      <c r="D301" s="221" t="s">
        <v>156</v>
      </c>
      <c r="E301" s="227" t="s">
        <v>1</v>
      </c>
      <c r="F301" s="228" t="s">
        <v>472</v>
      </c>
      <c r="G301" s="226"/>
      <c r="H301" s="229">
        <v>104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AT301" s="235" t="s">
        <v>156</v>
      </c>
      <c r="AU301" s="235" t="s">
        <v>87</v>
      </c>
      <c r="AV301" s="13" t="s">
        <v>87</v>
      </c>
      <c r="AW301" s="13" t="s">
        <v>34</v>
      </c>
      <c r="AX301" s="13" t="s">
        <v>83</v>
      </c>
      <c r="AY301" s="235" t="s">
        <v>145</v>
      </c>
    </row>
    <row r="302" spans="1:65" s="2" customFormat="1" ht="16.5" customHeight="1">
      <c r="A302" s="34"/>
      <c r="B302" s="35"/>
      <c r="C302" s="257" t="s">
        <v>473</v>
      </c>
      <c r="D302" s="257" t="s">
        <v>290</v>
      </c>
      <c r="E302" s="258" t="s">
        <v>474</v>
      </c>
      <c r="F302" s="259" t="s">
        <v>475</v>
      </c>
      <c r="G302" s="260" t="s">
        <v>168</v>
      </c>
      <c r="H302" s="261">
        <v>52</v>
      </c>
      <c r="I302" s="262"/>
      <c r="J302" s="263">
        <f>ROUND(I302*H302,2)</f>
        <v>0</v>
      </c>
      <c r="K302" s="259" t="s">
        <v>1</v>
      </c>
      <c r="L302" s="264"/>
      <c r="M302" s="265" t="s">
        <v>1</v>
      </c>
      <c r="N302" s="266" t="s">
        <v>44</v>
      </c>
      <c r="O302" s="71"/>
      <c r="P302" s="217">
        <f>O302*H302</f>
        <v>0</v>
      </c>
      <c r="Q302" s="217">
        <v>5.0000000000000001E-4</v>
      </c>
      <c r="R302" s="217">
        <f>Q302*H302</f>
        <v>2.6000000000000002E-2</v>
      </c>
      <c r="S302" s="217">
        <v>0</v>
      </c>
      <c r="T302" s="21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9" t="s">
        <v>197</v>
      </c>
      <c r="AT302" s="219" t="s">
        <v>290</v>
      </c>
      <c r="AU302" s="219" t="s">
        <v>87</v>
      </c>
      <c r="AY302" s="17" t="s">
        <v>145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7" t="s">
        <v>83</v>
      </c>
      <c r="BK302" s="220">
        <f>ROUND(I302*H302,2)</f>
        <v>0</v>
      </c>
      <c r="BL302" s="17" t="s">
        <v>152</v>
      </c>
      <c r="BM302" s="219" t="s">
        <v>476</v>
      </c>
    </row>
    <row r="303" spans="1:65" s="2" customFormat="1">
      <c r="A303" s="34"/>
      <c r="B303" s="35"/>
      <c r="C303" s="36"/>
      <c r="D303" s="221" t="s">
        <v>154</v>
      </c>
      <c r="E303" s="36"/>
      <c r="F303" s="222" t="s">
        <v>475</v>
      </c>
      <c r="G303" s="36"/>
      <c r="H303" s="36"/>
      <c r="I303" s="122"/>
      <c r="J303" s="36"/>
      <c r="K303" s="36"/>
      <c r="L303" s="39"/>
      <c r="M303" s="223"/>
      <c r="N303" s="224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154</v>
      </c>
      <c r="AU303" s="17" t="s">
        <v>87</v>
      </c>
    </row>
    <row r="304" spans="1:65" s="2" customFormat="1" ht="16.5" customHeight="1">
      <c r="A304" s="34"/>
      <c r="B304" s="35"/>
      <c r="C304" s="257" t="s">
        <v>477</v>
      </c>
      <c r="D304" s="257" t="s">
        <v>290</v>
      </c>
      <c r="E304" s="258" t="s">
        <v>478</v>
      </c>
      <c r="F304" s="259" t="s">
        <v>479</v>
      </c>
      <c r="G304" s="260" t="s">
        <v>168</v>
      </c>
      <c r="H304" s="261">
        <v>52</v>
      </c>
      <c r="I304" s="262"/>
      <c r="J304" s="263">
        <f>ROUND(I304*H304,2)</f>
        <v>0</v>
      </c>
      <c r="K304" s="259" t="s">
        <v>151</v>
      </c>
      <c r="L304" s="264"/>
      <c r="M304" s="265" t="s">
        <v>1</v>
      </c>
      <c r="N304" s="266" t="s">
        <v>44</v>
      </c>
      <c r="O304" s="71"/>
      <c r="P304" s="217">
        <f>O304*H304</f>
        <v>0</v>
      </c>
      <c r="Q304" s="217">
        <v>5.5000000000000003E-4</v>
      </c>
      <c r="R304" s="217">
        <f>Q304*H304</f>
        <v>2.86E-2</v>
      </c>
      <c r="S304" s="217">
        <v>0</v>
      </c>
      <c r="T304" s="21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9" t="s">
        <v>197</v>
      </c>
      <c r="AT304" s="219" t="s">
        <v>290</v>
      </c>
      <c r="AU304" s="219" t="s">
        <v>87</v>
      </c>
      <c r="AY304" s="17" t="s">
        <v>145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7" t="s">
        <v>83</v>
      </c>
      <c r="BK304" s="220">
        <f>ROUND(I304*H304,2)</f>
        <v>0</v>
      </c>
      <c r="BL304" s="17" t="s">
        <v>152</v>
      </c>
      <c r="BM304" s="219" t="s">
        <v>480</v>
      </c>
    </row>
    <row r="305" spans="1:65" s="2" customFormat="1">
      <c r="A305" s="34"/>
      <c r="B305" s="35"/>
      <c r="C305" s="36"/>
      <c r="D305" s="221" t="s">
        <v>154</v>
      </c>
      <c r="E305" s="36"/>
      <c r="F305" s="222" t="s">
        <v>479</v>
      </c>
      <c r="G305" s="36"/>
      <c r="H305" s="36"/>
      <c r="I305" s="122"/>
      <c r="J305" s="36"/>
      <c r="K305" s="36"/>
      <c r="L305" s="39"/>
      <c r="M305" s="223"/>
      <c r="N305" s="224"/>
      <c r="O305" s="71"/>
      <c r="P305" s="71"/>
      <c r="Q305" s="71"/>
      <c r="R305" s="71"/>
      <c r="S305" s="71"/>
      <c r="T305" s="72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154</v>
      </c>
      <c r="AU305" s="17" t="s">
        <v>87</v>
      </c>
    </row>
    <row r="306" spans="1:65" s="2" customFormat="1" ht="19.5">
      <c r="A306" s="34"/>
      <c r="B306" s="35"/>
      <c r="C306" s="36"/>
      <c r="D306" s="221" t="s">
        <v>481</v>
      </c>
      <c r="E306" s="36"/>
      <c r="F306" s="267" t="s">
        <v>482</v>
      </c>
      <c r="G306" s="36"/>
      <c r="H306" s="36"/>
      <c r="I306" s="122"/>
      <c r="J306" s="36"/>
      <c r="K306" s="36"/>
      <c r="L306" s="39"/>
      <c r="M306" s="223"/>
      <c r="N306" s="224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481</v>
      </c>
      <c r="AU306" s="17" t="s">
        <v>87</v>
      </c>
    </row>
    <row r="307" spans="1:65" s="2" customFormat="1" ht="21.75" customHeight="1">
      <c r="A307" s="34"/>
      <c r="B307" s="35"/>
      <c r="C307" s="208" t="s">
        <v>483</v>
      </c>
      <c r="D307" s="208" t="s">
        <v>147</v>
      </c>
      <c r="E307" s="209" t="s">
        <v>484</v>
      </c>
      <c r="F307" s="210" t="s">
        <v>485</v>
      </c>
      <c r="G307" s="211" t="s">
        <v>168</v>
      </c>
      <c r="H307" s="212">
        <v>1</v>
      </c>
      <c r="I307" s="213"/>
      <c r="J307" s="214">
        <f>ROUND(I307*H307,2)</f>
        <v>0</v>
      </c>
      <c r="K307" s="210" t="s">
        <v>151</v>
      </c>
      <c r="L307" s="39"/>
      <c r="M307" s="215" t="s">
        <v>1</v>
      </c>
      <c r="N307" s="216" t="s">
        <v>44</v>
      </c>
      <c r="O307" s="71"/>
      <c r="P307" s="217">
        <f>O307*H307</f>
        <v>0</v>
      </c>
      <c r="Q307" s="217">
        <v>1E-4</v>
      </c>
      <c r="R307" s="217">
        <f>Q307*H307</f>
        <v>1E-4</v>
      </c>
      <c r="S307" s="217">
        <v>0</v>
      </c>
      <c r="T307" s="21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9" t="s">
        <v>152</v>
      </c>
      <c r="AT307" s="219" t="s">
        <v>147</v>
      </c>
      <c r="AU307" s="219" t="s">
        <v>87</v>
      </c>
      <c r="AY307" s="17" t="s">
        <v>145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7" t="s">
        <v>83</v>
      </c>
      <c r="BK307" s="220">
        <f>ROUND(I307*H307,2)</f>
        <v>0</v>
      </c>
      <c r="BL307" s="17" t="s">
        <v>152</v>
      </c>
      <c r="BM307" s="219" t="s">
        <v>486</v>
      </c>
    </row>
    <row r="308" spans="1:65" s="2" customFormat="1" ht="19.5">
      <c r="A308" s="34"/>
      <c r="B308" s="35"/>
      <c r="C308" s="36"/>
      <c r="D308" s="221" t="s">
        <v>154</v>
      </c>
      <c r="E308" s="36"/>
      <c r="F308" s="222" t="s">
        <v>487</v>
      </c>
      <c r="G308" s="36"/>
      <c r="H308" s="36"/>
      <c r="I308" s="122"/>
      <c r="J308" s="36"/>
      <c r="K308" s="36"/>
      <c r="L308" s="39"/>
      <c r="M308" s="223"/>
      <c r="N308" s="224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154</v>
      </c>
      <c r="AU308" s="17" t="s">
        <v>87</v>
      </c>
    </row>
    <row r="309" spans="1:65" s="13" customFormat="1" ht="22.5">
      <c r="B309" s="225"/>
      <c r="C309" s="226"/>
      <c r="D309" s="221" t="s">
        <v>156</v>
      </c>
      <c r="E309" s="227" t="s">
        <v>1</v>
      </c>
      <c r="F309" s="228" t="s">
        <v>488</v>
      </c>
      <c r="G309" s="226"/>
      <c r="H309" s="229">
        <v>1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AT309" s="235" t="s">
        <v>156</v>
      </c>
      <c r="AU309" s="235" t="s">
        <v>87</v>
      </c>
      <c r="AV309" s="13" t="s">
        <v>87</v>
      </c>
      <c r="AW309" s="13" t="s">
        <v>34</v>
      </c>
      <c r="AX309" s="13" t="s">
        <v>83</v>
      </c>
      <c r="AY309" s="235" t="s">
        <v>145</v>
      </c>
    </row>
    <row r="310" spans="1:65" s="2" customFormat="1" ht="16.5" customHeight="1">
      <c r="A310" s="34"/>
      <c r="B310" s="35"/>
      <c r="C310" s="257" t="s">
        <v>489</v>
      </c>
      <c r="D310" s="257" t="s">
        <v>290</v>
      </c>
      <c r="E310" s="258" t="s">
        <v>490</v>
      </c>
      <c r="F310" s="259" t="s">
        <v>491</v>
      </c>
      <c r="G310" s="260" t="s">
        <v>168</v>
      </c>
      <c r="H310" s="261">
        <v>1</v>
      </c>
      <c r="I310" s="262"/>
      <c r="J310" s="263">
        <f>ROUND(I310*H310,2)</f>
        <v>0</v>
      </c>
      <c r="K310" s="259" t="s">
        <v>151</v>
      </c>
      <c r="L310" s="264"/>
      <c r="M310" s="265" t="s">
        <v>1</v>
      </c>
      <c r="N310" s="266" t="s">
        <v>44</v>
      </c>
      <c r="O310" s="71"/>
      <c r="P310" s="217">
        <f>O310*H310</f>
        <v>0</v>
      </c>
      <c r="Q310" s="217">
        <v>2.5000000000000001E-3</v>
      </c>
      <c r="R310" s="217">
        <f>Q310*H310</f>
        <v>2.5000000000000001E-3</v>
      </c>
      <c r="S310" s="217">
        <v>0</v>
      </c>
      <c r="T310" s="21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9" t="s">
        <v>197</v>
      </c>
      <c r="AT310" s="219" t="s">
        <v>290</v>
      </c>
      <c r="AU310" s="219" t="s">
        <v>87</v>
      </c>
      <c r="AY310" s="17" t="s">
        <v>145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7" t="s">
        <v>83</v>
      </c>
      <c r="BK310" s="220">
        <f>ROUND(I310*H310,2)</f>
        <v>0</v>
      </c>
      <c r="BL310" s="17" t="s">
        <v>152</v>
      </c>
      <c r="BM310" s="219" t="s">
        <v>492</v>
      </c>
    </row>
    <row r="311" spans="1:65" s="2" customFormat="1">
      <c r="A311" s="34"/>
      <c r="B311" s="35"/>
      <c r="C311" s="36"/>
      <c r="D311" s="221" t="s">
        <v>154</v>
      </c>
      <c r="E311" s="36"/>
      <c r="F311" s="222" t="s">
        <v>491</v>
      </c>
      <c r="G311" s="36"/>
      <c r="H311" s="36"/>
      <c r="I311" s="122"/>
      <c r="J311" s="36"/>
      <c r="K311" s="36"/>
      <c r="L311" s="39"/>
      <c r="M311" s="223"/>
      <c r="N311" s="224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154</v>
      </c>
      <c r="AU311" s="17" t="s">
        <v>87</v>
      </c>
    </row>
    <row r="312" spans="1:65" s="13" customFormat="1">
      <c r="B312" s="225"/>
      <c r="C312" s="226"/>
      <c r="D312" s="221" t="s">
        <v>156</v>
      </c>
      <c r="E312" s="227" t="s">
        <v>1</v>
      </c>
      <c r="F312" s="228" t="s">
        <v>83</v>
      </c>
      <c r="G312" s="226"/>
      <c r="H312" s="229">
        <v>1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AT312" s="235" t="s">
        <v>156</v>
      </c>
      <c r="AU312" s="235" t="s">
        <v>87</v>
      </c>
      <c r="AV312" s="13" t="s">
        <v>87</v>
      </c>
      <c r="AW312" s="13" t="s">
        <v>34</v>
      </c>
      <c r="AX312" s="13" t="s">
        <v>83</v>
      </c>
      <c r="AY312" s="235" t="s">
        <v>145</v>
      </c>
    </row>
    <row r="313" spans="1:65" s="12" customFormat="1" ht="22.9" customHeight="1">
      <c r="B313" s="192"/>
      <c r="C313" s="193"/>
      <c r="D313" s="194" t="s">
        <v>78</v>
      </c>
      <c r="E313" s="206" t="s">
        <v>203</v>
      </c>
      <c r="F313" s="206" t="s">
        <v>493</v>
      </c>
      <c r="G313" s="193"/>
      <c r="H313" s="193"/>
      <c r="I313" s="196"/>
      <c r="J313" s="207">
        <f>BK313</f>
        <v>0</v>
      </c>
      <c r="K313" s="193"/>
      <c r="L313" s="198"/>
      <c r="M313" s="199"/>
      <c r="N313" s="200"/>
      <c r="O313" s="200"/>
      <c r="P313" s="201">
        <f>SUM(P314:P326)</f>
        <v>0</v>
      </c>
      <c r="Q313" s="200"/>
      <c r="R313" s="201">
        <f>SUM(R314:R326)</f>
        <v>10.584268</v>
      </c>
      <c r="S313" s="200"/>
      <c r="T313" s="202">
        <f>SUM(T314:T326)</f>
        <v>0</v>
      </c>
      <c r="AR313" s="203" t="s">
        <v>83</v>
      </c>
      <c r="AT313" s="204" t="s">
        <v>78</v>
      </c>
      <c r="AU313" s="204" t="s">
        <v>83</v>
      </c>
      <c r="AY313" s="203" t="s">
        <v>145</v>
      </c>
      <c r="BK313" s="205">
        <f>SUM(BK314:BK326)</f>
        <v>0</v>
      </c>
    </row>
    <row r="314" spans="1:65" s="2" customFormat="1" ht="21.75" customHeight="1">
      <c r="A314" s="34"/>
      <c r="B314" s="35"/>
      <c r="C314" s="208" t="s">
        <v>494</v>
      </c>
      <c r="D314" s="208" t="s">
        <v>147</v>
      </c>
      <c r="E314" s="209" t="s">
        <v>495</v>
      </c>
      <c r="F314" s="210" t="s">
        <v>496</v>
      </c>
      <c r="G314" s="211" t="s">
        <v>150</v>
      </c>
      <c r="H314" s="212">
        <v>67.599999999999994</v>
      </c>
      <c r="I314" s="213"/>
      <c r="J314" s="214">
        <f>ROUND(I314*H314,2)</f>
        <v>0</v>
      </c>
      <c r="K314" s="210" t="s">
        <v>151</v>
      </c>
      <c r="L314" s="39"/>
      <c r="M314" s="215" t="s">
        <v>1</v>
      </c>
      <c r="N314" s="216" t="s">
        <v>44</v>
      </c>
      <c r="O314" s="71"/>
      <c r="P314" s="217">
        <f>O314*H314</f>
        <v>0</v>
      </c>
      <c r="Q314" s="217">
        <v>6.3000000000000003E-4</v>
      </c>
      <c r="R314" s="217">
        <f>Q314*H314</f>
        <v>4.2588000000000001E-2</v>
      </c>
      <c r="S314" s="217">
        <v>0</v>
      </c>
      <c r="T314" s="21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9" t="s">
        <v>152</v>
      </c>
      <c r="AT314" s="219" t="s">
        <v>147</v>
      </c>
      <c r="AU314" s="219" t="s">
        <v>87</v>
      </c>
      <c r="AY314" s="17" t="s">
        <v>145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7" t="s">
        <v>83</v>
      </c>
      <c r="BK314" s="220">
        <f>ROUND(I314*H314,2)</f>
        <v>0</v>
      </c>
      <c r="BL314" s="17" t="s">
        <v>152</v>
      </c>
      <c r="BM314" s="219" t="s">
        <v>497</v>
      </c>
    </row>
    <row r="315" spans="1:65" s="2" customFormat="1" ht="19.5">
      <c r="A315" s="34"/>
      <c r="B315" s="35"/>
      <c r="C315" s="36"/>
      <c r="D315" s="221" t="s">
        <v>154</v>
      </c>
      <c r="E315" s="36"/>
      <c r="F315" s="222" t="s">
        <v>498</v>
      </c>
      <c r="G315" s="36"/>
      <c r="H315" s="36"/>
      <c r="I315" s="122"/>
      <c r="J315" s="36"/>
      <c r="K315" s="36"/>
      <c r="L315" s="39"/>
      <c r="M315" s="223"/>
      <c r="N315" s="224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154</v>
      </c>
      <c r="AU315" s="17" t="s">
        <v>87</v>
      </c>
    </row>
    <row r="316" spans="1:65" s="13" customFormat="1" ht="22.5">
      <c r="B316" s="225"/>
      <c r="C316" s="226"/>
      <c r="D316" s="221" t="s">
        <v>156</v>
      </c>
      <c r="E316" s="227" t="s">
        <v>1</v>
      </c>
      <c r="F316" s="228" t="s">
        <v>499</v>
      </c>
      <c r="G316" s="226"/>
      <c r="H316" s="229">
        <v>67.599999999999994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AT316" s="235" t="s">
        <v>156</v>
      </c>
      <c r="AU316" s="235" t="s">
        <v>87</v>
      </c>
      <c r="AV316" s="13" t="s">
        <v>87</v>
      </c>
      <c r="AW316" s="13" t="s">
        <v>34</v>
      </c>
      <c r="AX316" s="13" t="s">
        <v>83</v>
      </c>
      <c r="AY316" s="235" t="s">
        <v>145</v>
      </c>
    </row>
    <row r="317" spans="1:65" s="2" customFormat="1" ht="21.75" customHeight="1">
      <c r="A317" s="34"/>
      <c r="B317" s="35"/>
      <c r="C317" s="208" t="s">
        <v>500</v>
      </c>
      <c r="D317" s="208" t="s">
        <v>147</v>
      </c>
      <c r="E317" s="209" t="s">
        <v>501</v>
      </c>
      <c r="F317" s="210" t="s">
        <v>502</v>
      </c>
      <c r="G317" s="211" t="s">
        <v>329</v>
      </c>
      <c r="H317" s="212">
        <v>104</v>
      </c>
      <c r="I317" s="213"/>
      <c r="J317" s="214">
        <f>ROUND(I317*H317,2)</f>
        <v>0</v>
      </c>
      <c r="K317" s="210" t="s">
        <v>151</v>
      </c>
      <c r="L317" s="39"/>
      <c r="M317" s="215" t="s">
        <v>1</v>
      </c>
      <c r="N317" s="216" t="s">
        <v>44</v>
      </c>
      <c r="O317" s="71"/>
      <c r="P317" s="217">
        <f>O317*H317</f>
        <v>0</v>
      </c>
      <c r="Q317" s="217">
        <v>1.7000000000000001E-4</v>
      </c>
      <c r="R317" s="217">
        <f>Q317*H317</f>
        <v>1.7680000000000001E-2</v>
      </c>
      <c r="S317" s="217">
        <v>0</v>
      </c>
      <c r="T317" s="21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9" t="s">
        <v>152</v>
      </c>
      <c r="AT317" s="219" t="s">
        <v>147</v>
      </c>
      <c r="AU317" s="219" t="s">
        <v>87</v>
      </c>
      <c r="AY317" s="17" t="s">
        <v>145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7" t="s">
        <v>83</v>
      </c>
      <c r="BK317" s="220">
        <f>ROUND(I317*H317,2)</f>
        <v>0</v>
      </c>
      <c r="BL317" s="17" t="s">
        <v>152</v>
      </c>
      <c r="BM317" s="219" t="s">
        <v>503</v>
      </c>
    </row>
    <row r="318" spans="1:65" s="2" customFormat="1" ht="19.5">
      <c r="A318" s="34"/>
      <c r="B318" s="35"/>
      <c r="C318" s="36"/>
      <c r="D318" s="221" t="s">
        <v>154</v>
      </c>
      <c r="E318" s="36"/>
      <c r="F318" s="222" t="s">
        <v>504</v>
      </c>
      <c r="G318" s="36"/>
      <c r="H318" s="36"/>
      <c r="I318" s="122"/>
      <c r="J318" s="36"/>
      <c r="K318" s="36"/>
      <c r="L318" s="39"/>
      <c r="M318" s="223"/>
      <c r="N318" s="224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154</v>
      </c>
      <c r="AU318" s="17" t="s">
        <v>87</v>
      </c>
    </row>
    <row r="319" spans="1:65" s="13" customFormat="1">
      <c r="B319" s="225"/>
      <c r="C319" s="226"/>
      <c r="D319" s="221" t="s">
        <v>156</v>
      </c>
      <c r="E319" s="227" t="s">
        <v>1</v>
      </c>
      <c r="F319" s="228" t="s">
        <v>505</v>
      </c>
      <c r="G319" s="226"/>
      <c r="H319" s="229">
        <v>104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AT319" s="235" t="s">
        <v>156</v>
      </c>
      <c r="AU319" s="235" t="s">
        <v>87</v>
      </c>
      <c r="AV319" s="13" t="s">
        <v>87</v>
      </c>
      <c r="AW319" s="13" t="s">
        <v>34</v>
      </c>
      <c r="AX319" s="13" t="s">
        <v>83</v>
      </c>
      <c r="AY319" s="235" t="s">
        <v>145</v>
      </c>
    </row>
    <row r="320" spans="1:65" s="2" customFormat="1" ht="16.5" customHeight="1">
      <c r="A320" s="34"/>
      <c r="B320" s="35"/>
      <c r="C320" s="208" t="s">
        <v>506</v>
      </c>
      <c r="D320" s="208" t="s">
        <v>147</v>
      </c>
      <c r="E320" s="209" t="s">
        <v>507</v>
      </c>
      <c r="F320" s="210" t="s">
        <v>508</v>
      </c>
      <c r="G320" s="211" t="s">
        <v>160</v>
      </c>
      <c r="H320" s="212">
        <v>7.89</v>
      </c>
      <c r="I320" s="213"/>
      <c r="J320" s="214">
        <f>ROUND(I320*H320,2)</f>
        <v>0</v>
      </c>
      <c r="K320" s="210" t="s">
        <v>151</v>
      </c>
      <c r="L320" s="39"/>
      <c r="M320" s="215" t="s">
        <v>1</v>
      </c>
      <c r="N320" s="216" t="s">
        <v>44</v>
      </c>
      <c r="O320" s="71"/>
      <c r="P320" s="217">
        <f>O320*H320</f>
        <v>0</v>
      </c>
      <c r="Q320" s="217">
        <v>0</v>
      </c>
      <c r="R320" s="217">
        <f>Q320*H320</f>
        <v>0</v>
      </c>
      <c r="S320" s="217">
        <v>0</v>
      </c>
      <c r="T320" s="21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19" t="s">
        <v>152</v>
      </c>
      <c r="AT320" s="219" t="s">
        <v>147</v>
      </c>
      <c r="AU320" s="219" t="s">
        <v>87</v>
      </c>
      <c r="AY320" s="17" t="s">
        <v>145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7" t="s">
        <v>83</v>
      </c>
      <c r="BK320" s="220">
        <f>ROUND(I320*H320,2)</f>
        <v>0</v>
      </c>
      <c r="BL320" s="17" t="s">
        <v>152</v>
      </c>
      <c r="BM320" s="219" t="s">
        <v>509</v>
      </c>
    </row>
    <row r="321" spans="1:65" s="2" customFormat="1" ht="29.25">
      <c r="A321" s="34"/>
      <c r="B321" s="35"/>
      <c r="C321" s="36"/>
      <c r="D321" s="221" t="s">
        <v>154</v>
      </c>
      <c r="E321" s="36"/>
      <c r="F321" s="222" t="s">
        <v>510</v>
      </c>
      <c r="G321" s="36"/>
      <c r="H321" s="36"/>
      <c r="I321" s="122"/>
      <c r="J321" s="36"/>
      <c r="K321" s="36"/>
      <c r="L321" s="39"/>
      <c r="M321" s="223"/>
      <c r="N321" s="224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154</v>
      </c>
      <c r="AU321" s="17" t="s">
        <v>87</v>
      </c>
    </row>
    <row r="322" spans="1:65" s="13" customFormat="1">
      <c r="B322" s="225"/>
      <c r="C322" s="226"/>
      <c r="D322" s="221" t="s">
        <v>156</v>
      </c>
      <c r="E322" s="227" t="s">
        <v>1</v>
      </c>
      <c r="F322" s="228" t="s">
        <v>511</v>
      </c>
      <c r="G322" s="226"/>
      <c r="H322" s="229">
        <v>7.89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AT322" s="235" t="s">
        <v>156</v>
      </c>
      <c r="AU322" s="235" t="s">
        <v>87</v>
      </c>
      <c r="AV322" s="13" t="s">
        <v>87</v>
      </c>
      <c r="AW322" s="13" t="s">
        <v>34</v>
      </c>
      <c r="AX322" s="13" t="s">
        <v>83</v>
      </c>
      <c r="AY322" s="235" t="s">
        <v>145</v>
      </c>
    </row>
    <row r="323" spans="1:65" s="2" customFormat="1" ht="21.75" customHeight="1">
      <c r="A323" s="34"/>
      <c r="B323" s="35"/>
      <c r="C323" s="257" t="s">
        <v>512</v>
      </c>
      <c r="D323" s="257" t="s">
        <v>290</v>
      </c>
      <c r="E323" s="258" t="s">
        <v>513</v>
      </c>
      <c r="F323" s="259" t="s">
        <v>514</v>
      </c>
      <c r="G323" s="260" t="s">
        <v>367</v>
      </c>
      <c r="H323" s="261">
        <v>10.523999999999999</v>
      </c>
      <c r="I323" s="262"/>
      <c r="J323" s="263">
        <f>ROUND(I323*H323,2)</f>
        <v>0</v>
      </c>
      <c r="K323" s="259" t="s">
        <v>151</v>
      </c>
      <c r="L323" s="264"/>
      <c r="M323" s="265" t="s">
        <v>1</v>
      </c>
      <c r="N323" s="266" t="s">
        <v>44</v>
      </c>
      <c r="O323" s="71"/>
      <c r="P323" s="217">
        <f>O323*H323</f>
        <v>0</v>
      </c>
      <c r="Q323" s="217">
        <v>1</v>
      </c>
      <c r="R323" s="217">
        <f>Q323*H323</f>
        <v>10.523999999999999</v>
      </c>
      <c r="S323" s="217">
        <v>0</v>
      </c>
      <c r="T323" s="21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9" t="s">
        <v>197</v>
      </c>
      <c r="AT323" s="219" t="s">
        <v>290</v>
      </c>
      <c r="AU323" s="219" t="s">
        <v>87</v>
      </c>
      <c r="AY323" s="17" t="s">
        <v>145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7" t="s">
        <v>83</v>
      </c>
      <c r="BK323" s="220">
        <f>ROUND(I323*H323,2)</f>
        <v>0</v>
      </c>
      <c r="BL323" s="17" t="s">
        <v>152</v>
      </c>
      <c r="BM323" s="219" t="s">
        <v>515</v>
      </c>
    </row>
    <row r="324" spans="1:65" s="2" customFormat="1">
      <c r="A324" s="34"/>
      <c r="B324" s="35"/>
      <c r="C324" s="36"/>
      <c r="D324" s="221" t="s">
        <v>154</v>
      </c>
      <c r="E324" s="36"/>
      <c r="F324" s="222" t="s">
        <v>514</v>
      </c>
      <c r="G324" s="36"/>
      <c r="H324" s="36"/>
      <c r="I324" s="122"/>
      <c r="J324" s="36"/>
      <c r="K324" s="36"/>
      <c r="L324" s="39"/>
      <c r="M324" s="223"/>
      <c r="N324" s="224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154</v>
      </c>
      <c r="AU324" s="17" t="s">
        <v>87</v>
      </c>
    </row>
    <row r="325" spans="1:65" s="2" customFormat="1" ht="19.5">
      <c r="A325" s="34"/>
      <c r="B325" s="35"/>
      <c r="C325" s="36"/>
      <c r="D325" s="221" t="s">
        <v>481</v>
      </c>
      <c r="E325" s="36"/>
      <c r="F325" s="267" t="s">
        <v>516</v>
      </c>
      <c r="G325" s="36"/>
      <c r="H325" s="36"/>
      <c r="I325" s="122"/>
      <c r="J325" s="36"/>
      <c r="K325" s="36"/>
      <c r="L325" s="39"/>
      <c r="M325" s="223"/>
      <c r="N325" s="224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481</v>
      </c>
      <c r="AU325" s="17" t="s">
        <v>87</v>
      </c>
    </row>
    <row r="326" spans="1:65" s="13" customFormat="1">
      <c r="B326" s="225"/>
      <c r="C326" s="226"/>
      <c r="D326" s="221" t="s">
        <v>156</v>
      </c>
      <c r="E326" s="227" t="s">
        <v>1</v>
      </c>
      <c r="F326" s="228" t="s">
        <v>517</v>
      </c>
      <c r="G326" s="226"/>
      <c r="H326" s="229">
        <v>10.523999999999999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AT326" s="235" t="s">
        <v>156</v>
      </c>
      <c r="AU326" s="235" t="s">
        <v>87</v>
      </c>
      <c r="AV326" s="13" t="s">
        <v>87</v>
      </c>
      <c r="AW326" s="13" t="s">
        <v>34</v>
      </c>
      <c r="AX326" s="13" t="s">
        <v>83</v>
      </c>
      <c r="AY326" s="235" t="s">
        <v>145</v>
      </c>
    </row>
    <row r="327" spans="1:65" s="12" customFormat="1" ht="22.9" customHeight="1">
      <c r="B327" s="192"/>
      <c r="C327" s="193"/>
      <c r="D327" s="194" t="s">
        <v>78</v>
      </c>
      <c r="E327" s="206" t="s">
        <v>518</v>
      </c>
      <c r="F327" s="206" t="s">
        <v>519</v>
      </c>
      <c r="G327" s="193"/>
      <c r="H327" s="193"/>
      <c r="I327" s="196"/>
      <c r="J327" s="207">
        <f>BK327</f>
        <v>0</v>
      </c>
      <c r="K327" s="193"/>
      <c r="L327" s="198"/>
      <c r="M327" s="199"/>
      <c r="N327" s="200"/>
      <c r="O327" s="200"/>
      <c r="P327" s="201">
        <f>SUM(P328:P329)</f>
        <v>0</v>
      </c>
      <c r="Q327" s="200"/>
      <c r="R327" s="201">
        <f>SUM(R328:R329)</f>
        <v>0</v>
      </c>
      <c r="S327" s="200"/>
      <c r="T327" s="202">
        <f>SUM(T328:T329)</f>
        <v>0</v>
      </c>
      <c r="AR327" s="203" t="s">
        <v>83</v>
      </c>
      <c r="AT327" s="204" t="s">
        <v>78</v>
      </c>
      <c r="AU327" s="204" t="s">
        <v>83</v>
      </c>
      <c r="AY327" s="203" t="s">
        <v>145</v>
      </c>
      <c r="BK327" s="205">
        <f>SUM(BK328:BK329)</f>
        <v>0</v>
      </c>
    </row>
    <row r="328" spans="1:65" s="2" customFormat="1" ht="16.5" customHeight="1">
      <c r="A328" s="34"/>
      <c r="B328" s="35"/>
      <c r="C328" s="208" t="s">
        <v>520</v>
      </c>
      <c r="D328" s="208" t="s">
        <v>147</v>
      </c>
      <c r="E328" s="209" t="s">
        <v>521</v>
      </c>
      <c r="F328" s="210" t="s">
        <v>522</v>
      </c>
      <c r="G328" s="211" t="s">
        <v>367</v>
      </c>
      <c r="H328" s="212">
        <v>1729.7429999999999</v>
      </c>
      <c r="I328" s="213"/>
      <c r="J328" s="214">
        <f>ROUND(I328*H328,2)</f>
        <v>0</v>
      </c>
      <c r="K328" s="210" t="s">
        <v>151</v>
      </c>
      <c r="L328" s="39"/>
      <c r="M328" s="215" t="s">
        <v>1</v>
      </c>
      <c r="N328" s="216" t="s">
        <v>44</v>
      </c>
      <c r="O328" s="71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9" t="s">
        <v>152</v>
      </c>
      <c r="AT328" s="219" t="s">
        <v>147</v>
      </c>
      <c r="AU328" s="219" t="s">
        <v>87</v>
      </c>
      <c r="AY328" s="17" t="s">
        <v>145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7" t="s">
        <v>83</v>
      </c>
      <c r="BK328" s="220">
        <f>ROUND(I328*H328,2)</f>
        <v>0</v>
      </c>
      <c r="BL328" s="17" t="s">
        <v>152</v>
      </c>
      <c r="BM328" s="219" t="s">
        <v>523</v>
      </c>
    </row>
    <row r="329" spans="1:65" s="2" customFormat="1" ht="19.5">
      <c r="A329" s="34"/>
      <c r="B329" s="35"/>
      <c r="C329" s="36"/>
      <c r="D329" s="221" t="s">
        <v>154</v>
      </c>
      <c r="E329" s="36"/>
      <c r="F329" s="222" t="s">
        <v>524</v>
      </c>
      <c r="G329" s="36"/>
      <c r="H329" s="36"/>
      <c r="I329" s="122"/>
      <c r="J329" s="36"/>
      <c r="K329" s="36"/>
      <c r="L329" s="39"/>
      <c r="M329" s="223"/>
      <c r="N329" s="224"/>
      <c r="O329" s="71"/>
      <c r="P329" s="71"/>
      <c r="Q329" s="71"/>
      <c r="R329" s="71"/>
      <c r="S329" s="71"/>
      <c r="T329" s="72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154</v>
      </c>
      <c r="AU329" s="17" t="s">
        <v>87</v>
      </c>
    </row>
    <row r="330" spans="1:65" s="12" customFormat="1" ht="25.9" customHeight="1">
      <c r="B330" s="192"/>
      <c r="C330" s="193"/>
      <c r="D330" s="194" t="s">
        <v>78</v>
      </c>
      <c r="E330" s="195" t="s">
        <v>525</v>
      </c>
      <c r="F330" s="195" t="s">
        <v>526</v>
      </c>
      <c r="G330" s="193"/>
      <c r="H330" s="193"/>
      <c r="I330" s="196"/>
      <c r="J330" s="197">
        <f>BK330</f>
        <v>0</v>
      </c>
      <c r="K330" s="193"/>
      <c r="L330" s="198"/>
      <c r="M330" s="199"/>
      <c r="N330" s="200"/>
      <c r="O330" s="200"/>
      <c r="P330" s="201">
        <f>SUM(P331:P333)</f>
        <v>0</v>
      </c>
      <c r="Q330" s="200"/>
      <c r="R330" s="201">
        <f>SUM(R331:R333)</f>
        <v>0</v>
      </c>
      <c r="S330" s="200"/>
      <c r="T330" s="202">
        <f>SUM(T331:T333)</f>
        <v>0</v>
      </c>
      <c r="AR330" s="203" t="s">
        <v>152</v>
      </c>
      <c r="AT330" s="204" t="s">
        <v>78</v>
      </c>
      <c r="AU330" s="204" t="s">
        <v>79</v>
      </c>
      <c r="AY330" s="203" t="s">
        <v>145</v>
      </c>
      <c r="BK330" s="205">
        <f>SUM(BK331:BK333)</f>
        <v>0</v>
      </c>
    </row>
    <row r="331" spans="1:65" s="2" customFormat="1" ht="16.5" customHeight="1">
      <c r="A331" s="34"/>
      <c r="B331" s="35"/>
      <c r="C331" s="208" t="s">
        <v>527</v>
      </c>
      <c r="D331" s="208" t="s">
        <v>147</v>
      </c>
      <c r="E331" s="209" t="s">
        <v>528</v>
      </c>
      <c r="F331" s="210" t="s">
        <v>529</v>
      </c>
      <c r="G331" s="211" t="s">
        <v>186</v>
      </c>
      <c r="H331" s="212">
        <v>0.5</v>
      </c>
      <c r="I331" s="213"/>
      <c r="J331" s="214">
        <f>ROUND(I331*H331,2)</f>
        <v>0</v>
      </c>
      <c r="K331" s="210" t="s">
        <v>151</v>
      </c>
      <c r="L331" s="39"/>
      <c r="M331" s="215" t="s">
        <v>1</v>
      </c>
      <c r="N331" s="216" t="s">
        <v>44</v>
      </c>
      <c r="O331" s="71"/>
      <c r="P331" s="217">
        <f>O331*H331</f>
        <v>0</v>
      </c>
      <c r="Q331" s="217">
        <v>0</v>
      </c>
      <c r="R331" s="217">
        <f>Q331*H331</f>
        <v>0</v>
      </c>
      <c r="S331" s="217">
        <v>0</v>
      </c>
      <c r="T331" s="21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19" t="s">
        <v>530</v>
      </c>
      <c r="AT331" s="219" t="s">
        <v>147</v>
      </c>
      <c r="AU331" s="219" t="s">
        <v>83</v>
      </c>
      <c r="AY331" s="17" t="s">
        <v>145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7" t="s">
        <v>83</v>
      </c>
      <c r="BK331" s="220">
        <f>ROUND(I331*H331,2)</f>
        <v>0</v>
      </c>
      <c r="BL331" s="17" t="s">
        <v>530</v>
      </c>
      <c r="BM331" s="219" t="s">
        <v>531</v>
      </c>
    </row>
    <row r="332" spans="1:65" s="2" customFormat="1" ht="19.5">
      <c r="A332" s="34"/>
      <c r="B332" s="35"/>
      <c r="C332" s="36"/>
      <c r="D332" s="221" t="s">
        <v>154</v>
      </c>
      <c r="E332" s="36"/>
      <c r="F332" s="222" t="s">
        <v>532</v>
      </c>
      <c r="G332" s="36"/>
      <c r="H332" s="36"/>
      <c r="I332" s="122"/>
      <c r="J332" s="36"/>
      <c r="K332" s="36"/>
      <c r="L332" s="39"/>
      <c r="M332" s="223"/>
      <c r="N332" s="224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154</v>
      </c>
      <c r="AU332" s="17" t="s">
        <v>83</v>
      </c>
    </row>
    <row r="333" spans="1:65" s="13" customFormat="1">
      <c r="B333" s="225"/>
      <c r="C333" s="226"/>
      <c r="D333" s="221" t="s">
        <v>156</v>
      </c>
      <c r="E333" s="227" t="s">
        <v>1</v>
      </c>
      <c r="F333" s="228" t="s">
        <v>533</v>
      </c>
      <c r="G333" s="226"/>
      <c r="H333" s="229">
        <v>0.5</v>
      </c>
      <c r="I333" s="230"/>
      <c r="J333" s="226"/>
      <c r="K333" s="226"/>
      <c r="L333" s="231"/>
      <c r="M333" s="268"/>
      <c r="N333" s="269"/>
      <c r="O333" s="269"/>
      <c r="P333" s="269"/>
      <c r="Q333" s="269"/>
      <c r="R333" s="269"/>
      <c r="S333" s="269"/>
      <c r="T333" s="270"/>
      <c r="AT333" s="235" t="s">
        <v>156</v>
      </c>
      <c r="AU333" s="235" t="s">
        <v>83</v>
      </c>
      <c r="AV333" s="13" t="s">
        <v>87</v>
      </c>
      <c r="AW333" s="13" t="s">
        <v>34</v>
      </c>
      <c r="AX333" s="13" t="s">
        <v>83</v>
      </c>
      <c r="AY333" s="235" t="s">
        <v>145</v>
      </c>
    </row>
    <row r="334" spans="1:65" s="2" customFormat="1" ht="6.95" customHeight="1">
      <c r="A334" s="34"/>
      <c r="B334" s="54"/>
      <c r="C334" s="55"/>
      <c r="D334" s="55"/>
      <c r="E334" s="55"/>
      <c r="F334" s="55"/>
      <c r="G334" s="55"/>
      <c r="H334" s="55"/>
      <c r="I334" s="158"/>
      <c r="J334" s="55"/>
      <c r="K334" s="55"/>
      <c r="L334" s="39"/>
      <c r="M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</row>
  </sheetData>
  <sheetProtection algorithmName="SHA-512" hashValue="Yaji0uZCSSvI7IBeTQ1vAKeAUGeWfS89XAXccyOrdmMM/kFdGgh3ci4nxHvuer1bVH0DIxQzRjL0P6pwfUPe6g==" saltValue="KndVwVj30we0TA35olqE1tX7d4ec1iLNAxUvmts5uftI7tKMKkWfDdVWXide0URbt1h6es/EAR2bwBbHHxF87A==" spinCount="100000" sheet="1" objects="1" scenarios="1" formatColumns="0" formatRows="0" autoFilter="0"/>
  <autoFilter ref="C124:K333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166"/>
  <sheetViews>
    <sheetView showGridLines="0" topLeftCell="A127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opevnění, ř.km 49,250 - 49,505</v>
      </c>
      <c r="F7" s="325"/>
      <c r="G7" s="325"/>
      <c r="H7" s="325"/>
      <c r="I7" s="115"/>
      <c r="L7" s="20"/>
    </row>
    <row r="8" spans="1:46" s="1" customFormat="1" ht="12" customHeight="1">
      <c r="B8" s="20"/>
      <c r="D8" s="121" t="s">
        <v>113</v>
      </c>
      <c r="I8" s="115"/>
      <c r="L8" s="20"/>
    </row>
    <row r="9" spans="1:46" s="2" customFormat="1" ht="16.5" customHeight="1">
      <c r="A9" s="34"/>
      <c r="B9" s="39"/>
      <c r="C9" s="34"/>
      <c r="D9" s="34"/>
      <c r="E9" s="324" t="s">
        <v>114</v>
      </c>
      <c r="F9" s="327"/>
      <c r="G9" s="327"/>
      <c r="H9" s="327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534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6" t="s">
        <v>535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stavby'!AN8</f>
        <v>6.4.2020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26</v>
      </c>
      <c r="E16" s="34"/>
      <c r="F16" s="34"/>
      <c r="G16" s="34"/>
      <c r="H16" s="34"/>
      <c r="I16" s="123" t="s">
        <v>27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28</v>
      </c>
      <c r="F17" s="34"/>
      <c r="G17" s="34"/>
      <c r="H17" s="34"/>
      <c r="I17" s="123" t="s">
        <v>29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27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8" t="str">
        <f>'Rekapitulace stavby'!E14</f>
        <v>Vyplň údaj</v>
      </c>
      <c r="F20" s="329"/>
      <c r="G20" s="329"/>
      <c r="H20" s="329"/>
      <c r="I20" s="123" t="s">
        <v>29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27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33</v>
      </c>
      <c r="F23" s="34"/>
      <c r="G23" s="34"/>
      <c r="H23" s="34"/>
      <c r="I23" s="123" t="s">
        <v>29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27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36</v>
      </c>
      <c r="F26" s="34"/>
      <c r="G26" s="34"/>
      <c r="H26" s="34"/>
      <c r="I26" s="123" t="s">
        <v>29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37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59.25" customHeight="1">
      <c r="A29" s="125"/>
      <c r="B29" s="126"/>
      <c r="C29" s="125"/>
      <c r="D29" s="125"/>
      <c r="E29" s="330" t="s">
        <v>115</v>
      </c>
      <c r="F29" s="330"/>
      <c r="G29" s="330"/>
      <c r="H29" s="330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39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41</v>
      </c>
      <c r="G34" s="34"/>
      <c r="H34" s="34"/>
      <c r="I34" s="134" t="s">
        <v>40</v>
      </c>
      <c r="J34" s="133" t="s">
        <v>42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43</v>
      </c>
      <c r="E35" s="121" t="s">
        <v>44</v>
      </c>
      <c r="F35" s="136">
        <f>ROUND((SUM(BE123:BE165)),  2)</f>
        <v>0</v>
      </c>
      <c r="G35" s="34"/>
      <c r="H35" s="34"/>
      <c r="I35" s="137">
        <v>0.21</v>
      </c>
      <c r="J35" s="136">
        <f>ROUND(((SUM(BE123:BE165))*I35),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45</v>
      </c>
      <c r="F36" s="136">
        <f>ROUND((SUM(BF123:BF165)),  2)</f>
        <v>0</v>
      </c>
      <c r="G36" s="34"/>
      <c r="H36" s="34"/>
      <c r="I36" s="137">
        <v>0.15</v>
      </c>
      <c r="J36" s="136">
        <f>ROUND(((SUM(BF123:BF165))*I36),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46</v>
      </c>
      <c r="F37" s="136">
        <f>ROUND((SUM(BG123:BG165)),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47</v>
      </c>
      <c r="F38" s="136">
        <f>ROUND((SUM(BH123:BH165)),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48</v>
      </c>
      <c r="F39" s="136">
        <f>ROUND((SUM(BI123:BI165)),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49</v>
      </c>
      <c r="E41" s="140"/>
      <c r="F41" s="140"/>
      <c r="G41" s="141" t="s">
        <v>50</v>
      </c>
      <c r="H41" s="142" t="s">
        <v>51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opevnění, ř.km 49,250 - 49,505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2" t="s">
        <v>114</v>
      </c>
      <c r="F87" s="321"/>
      <c r="G87" s="321"/>
      <c r="H87" s="321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534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4" t="str">
        <f>E11</f>
        <v>1.1 - Náhradní výsadba břehoveho  porostu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22</v>
      </c>
      <c r="D91" s="36"/>
      <c r="E91" s="36"/>
      <c r="F91" s="27" t="str">
        <f>F14</f>
        <v>Trutnov</v>
      </c>
      <c r="G91" s="36"/>
      <c r="H91" s="36"/>
      <c r="I91" s="123" t="s">
        <v>24</v>
      </c>
      <c r="J91" s="66" t="str">
        <f>IF(J14="","",J14)</f>
        <v>6.4.2020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26</v>
      </c>
      <c r="D93" s="36"/>
      <c r="E93" s="36"/>
      <c r="F93" s="27" t="str">
        <f>E17</f>
        <v>Povodí Labe,státní podnik,Víta Nejedlého 951/3,HK3</v>
      </c>
      <c r="G93" s="36"/>
      <c r="H93" s="36"/>
      <c r="I93" s="123" t="s">
        <v>32</v>
      </c>
      <c r="J93" s="32" t="str">
        <f>E23</f>
        <v>Multiaqua s.r.o., Veverkova 1343, HK 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35</v>
      </c>
      <c r="J94" s="32" t="str">
        <f>E26</f>
        <v>Ing. Pavel Romášek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customHeight="1">
      <c r="B99" s="167"/>
      <c r="C99" s="168"/>
      <c r="D99" s="169" t="s">
        <v>121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122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128</v>
      </c>
      <c r="E101" s="176"/>
      <c r="F101" s="176"/>
      <c r="G101" s="176"/>
      <c r="H101" s="176"/>
      <c r="I101" s="177"/>
      <c r="J101" s="178">
        <f>J163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130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22" t="str">
        <f>E7</f>
        <v>Úpa, Trutnov, oprava LB opevnění, ř.km 49,250 - 49,505</v>
      </c>
      <c r="F111" s="323"/>
      <c r="G111" s="323"/>
      <c r="H111" s="323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113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2" t="s">
        <v>114</v>
      </c>
      <c r="F113" s="321"/>
      <c r="G113" s="321"/>
      <c r="H113" s="321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534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4" t="str">
        <f>E11</f>
        <v>1.1 - Náhradní výsadba břehoveho  porostu</v>
      </c>
      <c r="F115" s="321"/>
      <c r="G115" s="321"/>
      <c r="H115" s="321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22</v>
      </c>
      <c r="D117" s="36"/>
      <c r="E117" s="36"/>
      <c r="F117" s="27" t="str">
        <f>F14</f>
        <v>Trutnov</v>
      </c>
      <c r="G117" s="36"/>
      <c r="H117" s="36"/>
      <c r="I117" s="123" t="s">
        <v>24</v>
      </c>
      <c r="J117" s="66" t="str">
        <f>IF(J14="","",J14)</f>
        <v>6.4.2020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40.15" customHeight="1">
      <c r="A119" s="34"/>
      <c r="B119" s="35"/>
      <c r="C119" s="29" t="s">
        <v>26</v>
      </c>
      <c r="D119" s="36"/>
      <c r="E119" s="36"/>
      <c r="F119" s="27" t="str">
        <f>E17</f>
        <v>Povodí Labe,státní podnik,Víta Nejedlého 951/3,HK3</v>
      </c>
      <c r="G119" s="36"/>
      <c r="H119" s="36"/>
      <c r="I119" s="123" t="s">
        <v>32</v>
      </c>
      <c r="J119" s="32" t="str">
        <f>E23</f>
        <v>Multiaqua s.r.o., Veverkova 1343, HK 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35</v>
      </c>
      <c r="J120" s="32" t="str">
        <f>E26</f>
        <v>Ing. Pavel Romášek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131</v>
      </c>
      <c r="D122" s="183" t="s">
        <v>64</v>
      </c>
      <c r="E122" s="183" t="s">
        <v>60</v>
      </c>
      <c r="F122" s="183" t="s">
        <v>61</v>
      </c>
      <c r="G122" s="183" t="s">
        <v>132</v>
      </c>
      <c r="H122" s="183" t="s">
        <v>133</v>
      </c>
      <c r="I122" s="184" t="s">
        <v>134</v>
      </c>
      <c r="J122" s="183" t="s">
        <v>118</v>
      </c>
      <c r="K122" s="185" t="s">
        <v>135</v>
      </c>
      <c r="L122" s="186"/>
      <c r="M122" s="75" t="s">
        <v>1</v>
      </c>
      <c r="N122" s="76" t="s">
        <v>43</v>
      </c>
      <c r="O122" s="76" t="s">
        <v>136</v>
      </c>
      <c r="P122" s="76" t="s">
        <v>137</v>
      </c>
      <c r="Q122" s="76" t="s">
        <v>138</v>
      </c>
      <c r="R122" s="76" t="s">
        <v>139</v>
      </c>
      <c r="S122" s="76" t="s">
        <v>140</v>
      </c>
      <c r="T122" s="77" t="s">
        <v>141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142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0.13603000000000001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78</v>
      </c>
      <c r="AU123" s="17" t="s">
        <v>120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78</v>
      </c>
      <c r="E124" s="195" t="s">
        <v>143</v>
      </c>
      <c r="F124" s="195" t="s">
        <v>144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P125+P163</f>
        <v>0</v>
      </c>
      <c r="Q124" s="200"/>
      <c r="R124" s="201">
        <f>R125+R163</f>
        <v>0.13603000000000001</v>
      </c>
      <c r="S124" s="200"/>
      <c r="T124" s="202">
        <f>T125+T163</f>
        <v>0</v>
      </c>
      <c r="AR124" s="203" t="s">
        <v>83</v>
      </c>
      <c r="AT124" s="204" t="s">
        <v>78</v>
      </c>
      <c r="AU124" s="204" t="s">
        <v>79</v>
      </c>
      <c r="AY124" s="203" t="s">
        <v>145</v>
      </c>
      <c r="BK124" s="205">
        <f>BK125+BK163</f>
        <v>0</v>
      </c>
    </row>
    <row r="125" spans="1:65" s="12" customFormat="1" ht="22.9" customHeight="1">
      <c r="B125" s="192"/>
      <c r="C125" s="193"/>
      <c r="D125" s="194" t="s">
        <v>78</v>
      </c>
      <c r="E125" s="206" t="s">
        <v>83</v>
      </c>
      <c r="F125" s="206" t="s">
        <v>146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SUM(P126:P162)</f>
        <v>0</v>
      </c>
      <c r="Q125" s="200"/>
      <c r="R125" s="201">
        <f>SUM(R126:R162)</f>
        <v>0.13603000000000001</v>
      </c>
      <c r="S125" s="200"/>
      <c r="T125" s="202">
        <f>SUM(T126:T162)</f>
        <v>0</v>
      </c>
      <c r="AR125" s="203" t="s">
        <v>83</v>
      </c>
      <c r="AT125" s="204" t="s">
        <v>78</v>
      </c>
      <c r="AU125" s="204" t="s">
        <v>83</v>
      </c>
      <c r="AY125" s="203" t="s">
        <v>145</v>
      </c>
      <c r="BK125" s="205">
        <f>SUM(BK126:BK162)</f>
        <v>0</v>
      </c>
    </row>
    <row r="126" spans="1:65" s="2" customFormat="1" ht="21.75" customHeight="1">
      <c r="A126" s="34"/>
      <c r="B126" s="35"/>
      <c r="C126" s="208" t="s">
        <v>83</v>
      </c>
      <c r="D126" s="208" t="s">
        <v>147</v>
      </c>
      <c r="E126" s="209" t="s">
        <v>536</v>
      </c>
      <c r="F126" s="210" t="s">
        <v>537</v>
      </c>
      <c r="G126" s="211" t="s">
        <v>168</v>
      </c>
      <c r="H126" s="212">
        <v>2</v>
      </c>
      <c r="I126" s="213"/>
      <c r="J126" s="214">
        <f>ROUND(I126*H126,2)</f>
        <v>0</v>
      </c>
      <c r="K126" s="210" t="s">
        <v>151</v>
      </c>
      <c r="L126" s="39"/>
      <c r="M126" s="215" t="s">
        <v>1</v>
      </c>
      <c r="N126" s="216" t="s">
        <v>44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152</v>
      </c>
      <c r="AT126" s="219" t="s">
        <v>147</v>
      </c>
      <c r="AU126" s="219" t="s">
        <v>87</v>
      </c>
      <c r="AY126" s="17" t="s">
        <v>145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83</v>
      </c>
      <c r="BK126" s="220">
        <f>ROUND(I126*H126,2)</f>
        <v>0</v>
      </c>
      <c r="BL126" s="17" t="s">
        <v>152</v>
      </c>
      <c r="BM126" s="219" t="s">
        <v>538</v>
      </c>
    </row>
    <row r="127" spans="1:65" s="2" customFormat="1" ht="29.25">
      <c r="A127" s="34"/>
      <c r="B127" s="35"/>
      <c r="C127" s="36"/>
      <c r="D127" s="221" t="s">
        <v>154</v>
      </c>
      <c r="E127" s="36"/>
      <c r="F127" s="222" t="s">
        <v>539</v>
      </c>
      <c r="G127" s="36"/>
      <c r="H127" s="36"/>
      <c r="I127" s="122"/>
      <c r="J127" s="36"/>
      <c r="K127" s="36"/>
      <c r="L127" s="39"/>
      <c r="M127" s="223"/>
      <c r="N127" s="224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154</v>
      </c>
      <c r="AU127" s="17" t="s">
        <v>87</v>
      </c>
    </row>
    <row r="128" spans="1:65" s="15" customFormat="1">
      <c r="B128" s="247"/>
      <c r="C128" s="248"/>
      <c r="D128" s="221" t="s">
        <v>156</v>
      </c>
      <c r="E128" s="249" t="s">
        <v>1</v>
      </c>
      <c r="F128" s="250" t="s">
        <v>540</v>
      </c>
      <c r="G128" s="248"/>
      <c r="H128" s="249" t="s">
        <v>1</v>
      </c>
      <c r="I128" s="251"/>
      <c r="J128" s="248"/>
      <c r="K128" s="248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156</v>
      </c>
      <c r="AU128" s="256" t="s">
        <v>87</v>
      </c>
      <c r="AV128" s="15" t="s">
        <v>83</v>
      </c>
      <c r="AW128" s="15" t="s">
        <v>34</v>
      </c>
      <c r="AX128" s="15" t="s">
        <v>79</v>
      </c>
      <c r="AY128" s="256" t="s">
        <v>145</v>
      </c>
    </row>
    <row r="129" spans="1:65" s="13" customFormat="1">
      <c r="B129" s="225"/>
      <c r="C129" s="226"/>
      <c r="D129" s="221" t="s">
        <v>156</v>
      </c>
      <c r="E129" s="227" t="s">
        <v>1</v>
      </c>
      <c r="F129" s="228" t="s">
        <v>541</v>
      </c>
      <c r="G129" s="226"/>
      <c r="H129" s="229">
        <v>2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156</v>
      </c>
      <c r="AU129" s="235" t="s">
        <v>87</v>
      </c>
      <c r="AV129" s="13" t="s">
        <v>87</v>
      </c>
      <c r="AW129" s="13" t="s">
        <v>34</v>
      </c>
      <c r="AX129" s="13" t="s">
        <v>83</v>
      </c>
      <c r="AY129" s="235" t="s">
        <v>145</v>
      </c>
    </row>
    <row r="130" spans="1:65" s="2" customFormat="1" ht="21.75" customHeight="1">
      <c r="A130" s="34"/>
      <c r="B130" s="35"/>
      <c r="C130" s="208" t="s">
        <v>87</v>
      </c>
      <c r="D130" s="208" t="s">
        <v>147</v>
      </c>
      <c r="E130" s="209" t="s">
        <v>542</v>
      </c>
      <c r="F130" s="210" t="s">
        <v>543</v>
      </c>
      <c r="G130" s="211" t="s">
        <v>168</v>
      </c>
      <c r="H130" s="212">
        <v>2</v>
      </c>
      <c r="I130" s="213"/>
      <c r="J130" s="214">
        <f>ROUND(I130*H130,2)</f>
        <v>0</v>
      </c>
      <c r="K130" s="210" t="s">
        <v>151</v>
      </c>
      <c r="L130" s="39"/>
      <c r="M130" s="215" t="s">
        <v>1</v>
      </c>
      <c r="N130" s="216" t="s">
        <v>44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152</v>
      </c>
      <c r="AT130" s="219" t="s">
        <v>147</v>
      </c>
      <c r="AU130" s="219" t="s">
        <v>87</v>
      </c>
      <c r="AY130" s="17" t="s">
        <v>145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83</v>
      </c>
      <c r="BK130" s="220">
        <f>ROUND(I130*H130,2)</f>
        <v>0</v>
      </c>
      <c r="BL130" s="17" t="s">
        <v>152</v>
      </c>
      <c r="BM130" s="219" t="s">
        <v>544</v>
      </c>
    </row>
    <row r="131" spans="1:65" s="2" customFormat="1" ht="29.25">
      <c r="A131" s="34"/>
      <c r="B131" s="35"/>
      <c r="C131" s="36"/>
      <c r="D131" s="221" t="s">
        <v>154</v>
      </c>
      <c r="E131" s="36"/>
      <c r="F131" s="222" t="s">
        <v>539</v>
      </c>
      <c r="G131" s="36"/>
      <c r="H131" s="36"/>
      <c r="I131" s="122"/>
      <c r="J131" s="36"/>
      <c r="K131" s="36"/>
      <c r="L131" s="39"/>
      <c r="M131" s="223"/>
      <c r="N131" s="22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154</v>
      </c>
      <c r="AU131" s="17" t="s">
        <v>87</v>
      </c>
    </row>
    <row r="132" spans="1:65" s="13" customFormat="1">
      <c r="B132" s="225"/>
      <c r="C132" s="226"/>
      <c r="D132" s="221" t="s">
        <v>156</v>
      </c>
      <c r="E132" s="227" t="s">
        <v>1</v>
      </c>
      <c r="F132" s="228" t="s">
        <v>545</v>
      </c>
      <c r="G132" s="226"/>
      <c r="H132" s="229">
        <v>2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156</v>
      </c>
      <c r="AU132" s="235" t="s">
        <v>87</v>
      </c>
      <c r="AV132" s="13" t="s">
        <v>87</v>
      </c>
      <c r="AW132" s="13" t="s">
        <v>34</v>
      </c>
      <c r="AX132" s="13" t="s">
        <v>83</v>
      </c>
      <c r="AY132" s="235" t="s">
        <v>145</v>
      </c>
    </row>
    <row r="133" spans="1:65" s="2" customFormat="1" ht="21.75" customHeight="1">
      <c r="A133" s="34"/>
      <c r="B133" s="35"/>
      <c r="C133" s="257" t="s">
        <v>94</v>
      </c>
      <c r="D133" s="257" t="s">
        <v>290</v>
      </c>
      <c r="E133" s="258" t="s">
        <v>546</v>
      </c>
      <c r="F133" s="259" t="s">
        <v>761</v>
      </c>
      <c r="G133" s="260" t="s">
        <v>168</v>
      </c>
      <c r="H133" s="261">
        <v>1</v>
      </c>
      <c r="I133" s="262"/>
      <c r="J133" s="263">
        <f>ROUND(I133*H133,2)</f>
        <v>0</v>
      </c>
      <c r="K133" s="259" t="s">
        <v>1</v>
      </c>
      <c r="L133" s="264"/>
      <c r="M133" s="265" t="s">
        <v>1</v>
      </c>
      <c r="N133" s="266" t="s">
        <v>44</v>
      </c>
      <c r="O133" s="71"/>
      <c r="P133" s="217">
        <f>O133*H133</f>
        <v>0</v>
      </c>
      <c r="Q133" s="217">
        <v>1.7999999999999999E-2</v>
      </c>
      <c r="R133" s="217">
        <f>Q133*H133</f>
        <v>1.7999999999999999E-2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197</v>
      </c>
      <c r="AT133" s="219" t="s">
        <v>290</v>
      </c>
      <c r="AU133" s="219" t="s">
        <v>87</v>
      </c>
      <c r="AY133" s="17" t="s">
        <v>145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83</v>
      </c>
      <c r="BK133" s="220">
        <f>ROUND(I133*H133,2)</f>
        <v>0</v>
      </c>
      <c r="BL133" s="17" t="s">
        <v>152</v>
      </c>
      <c r="BM133" s="219" t="s">
        <v>547</v>
      </c>
    </row>
    <row r="134" spans="1:65" s="2" customFormat="1">
      <c r="A134" s="34"/>
      <c r="B134" s="35"/>
      <c r="C134" s="36"/>
      <c r="D134" s="221" t="s">
        <v>154</v>
      </c>
      <c r="E134" s="36"/>
      <c r="F134" s="222" t="s">
        <v>548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154</v>
      </c>
      <c r="AU134" s="17" t="s">
        <v>87</v>
      </c>
    </row>
    <row r="135" spans="1:65" s="13" customFormat="1">
      <c r="B135" s="225"/>
      <c r="C135" s="226"/>
      <c r="D135" s="221" t="s">
        <v>156</v>
      </c>
      <c r="E135" s="227" t="s">
        <v>1</v>
      </c>
      <c r="F135" s="228" t="s">
        <v>549</v>
      </c>
      <c r="G135" s="226"/>
      <c r="H135" s="229">
        <v>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156</v>
      </c>
      <c r="AU135" s="235" t="s">
        <v>87</v>
      </c>
      <c r="AV135" s="13" t="s">
        <v>87</v>
      </c>
      <c r="AW135" s="13" t="s">
        <v>34</v>
      </c>
      <c r="AX135" s="13" t="s">
        <v>83</v>
      </c>
      <c r="AY135" s="235" t="s">
        <v>145</v>
      </c>
    </row>
    <row r="136" spans="1:65" s="2" customFormat="1" ht="21.75" customHeight="1">
      <c r="A136" s="34"/>
      <c r="B136" s="35"/>
      <c r="C136" s="257" t="s">
        <v>152</v>
      </c>
      <c r="D136" s="257" t="s">
        <v>290</v>
      </c>
      <c r="E136" s="258" t="s">
        <v>550</v>
      </c>
      <c r="F136" s="259" t="s">
        <v>762</v>
      </c>
      <c r="G136" s="260" t="s">
        <v>168</v>
      </c>
      <c r="H136" s="261">
        <v>1</v>
      </c>
      <c r="I136" s="262"/>
      <c r="J136" s="263">
        <f>ROUND(I136*H136,2)</f>
        <v>0</v>
      </c>
      <c r="K136" s="259" t="s">
        <v>1</v>
      </c>
      <c r="L136" s="264"/>
      <c r="M136" s="265" t="s">
        <v>1</v>
      </c>
      <c r="N136" s="266" t="s">
        <v>44</v>
      </c>
      <c r="O136" s="71"/>
      <c r="P136" s="217">
        <f>O136*H136</f>
        <v>0</v>
      </c>
      <c r="Q136" s="217">
        <v>1.7999999999999999E-2</v>
      </c>
      <c r="R136" s="217">
        <f>Q136*H136</f>
        <v>1.7999999999999999E-2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197</v>
      </c>
      <c r="AT136" s="219" t="s">
        <v>290</v>
      </c>
      <c r="AU136" s="219" t="s">
        <v>87</v>
      </c>
      <c r="AY136" s="17" t="s">
        <v>145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83</v>
      </c>
      <c r="BK136" s="220">
        <f>ROUND(I136*H136,2)</f>
        <v>0</v>
      </c>
      <c r="BL136" s="17" t="s">
        <v>152</v>
      </c>
      <c r="BM136" s="219" t="s">
        <v>551</v>
      </c>
    </row>
    <row r="137" spans="1:65" s="2" customFormat="1">
      <c r="A137" s="34"/>
      <c r="B137" s="35"/>
      <c r="C137" s="36"/>
      <c r="D137" s="221" t="s">
        <v>154</v>
      </c>
      <c r="E137" s="36"/>
      <c r="F137" s="222" t="s">
        <v>552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154</v>
      </c>
      <c r="AU137" s="17" t="s">
        <v>87</v>
      </c>
    </row>
    <row r="138" spans="1:65" s="13" customFormat="1">
      <c r="B138" s="225"/>
      <c r="C138" s="226"/>
      <c r="D138" s="221" t="s">
        <v>156</v>
      </c>
      <c r="E138" s="227" t="s">
        <v>1</v>
      </c>
      <c r="F138" s="228" t="s">
        <v>549</v>
      </c>
      <c r="G138" s="226"/>
      <c r="H138" s="229">
        <v>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156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145</v>
      </c>
    </row>
    <row r="139" spans="1:65" s="2" customFormat="1" ht="21.75" customHeight="1">
      <c r="A139" s="34"/>
      <c r="B139" s="35"/>
      <c r="C139" s="208" t="s">
        <v>177</v>
      </c>
      <c r="D139" s="208" t="s">
        <v>147</v>
      </c>
      <c r="E139" s="209" t="s">
        <v>553</v>
      </c>
      <c r="F139" s="210" t="s">
        <v>554</v>
      </c>
      <c r="G139" s="211" t="s">
        <v>168</v>
      </c>
      <c r="H139" s="212">
        <v>2</v>
      </c>
      <c r="I139" s="213"/>
      <c r="J139" s="214">
        <f>ROUND(I139*H139,2)</f>
        <v>0</v>
      </c>
      <c r="K139" s="210" t="s">
        <v>151</v>
      </c>
      <c r="L139" s="39"/>
      <c r="M139" s="215" t="s">
        <v>1</v>
      </c>
      <c r="N139" s="216" t="s">
        <v>44</v>
      </c>
      <c r="O139" s="71"/>
      <c r="P139" s="217">
        <f>O139*H139</f>
        <v>0</v>
      </c>
      <c r="Q139" s="217">
        <v>6.0000000000000002E-5</v>
      </c>
      <c r="R139" s="217">
        <f>Q139*H139</f>
        <v>1.2E-4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152</v>
      </c>
      <c r="AT139" s="219" t="s">
        <v>147</v>
      </c>
      <c r="AU139" s="219" t="s">
        <v>87</v>
      </c>
      <c r="AY139" s="17" t="s">
        <v>145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83</v>
      </c>
      <c r="BK139" s="220">
        <f>ROUND(I139*H139,2)</f>
        <v>0</v>
      </c>
      <c r="BL139" s="17" t="s">
        <v>152</v>
      </c>
      <c r="BM139" s="219" t="s">
        <v>555</v>
      </c>
    </row>
    <row r="140" spans="1:65" s="2" customFormat="1">
      <c r="A140" s="34"/>
      <c r="B140" s="35"/>
      <c r="C140" s="36"/>
      <c r="D140" s="221" t="s">
        <v>154</v>
      </c>
      <c r="E140" s="36"/>
      <c r="F140" s="222" t="s">
        <v>556</v>
      </c>
      <c r="G140" s="36"/>
      <c r="H140" s="36"/>
      <c r="I140" s="122"/>
      <c r="J140" s="36"/>
      <c r="K140" s="36"/>
      <c r="L140" s="39"/>
      <c r="M140" s="223"/>
      <c r="N140" s="22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154</v>
      </c>
      <c r="AU140" s="17" t="s">
        <v>87</v>
      </c>
    </row>
    <row r="141" spans="1:65" s="13" customFormat="1">
      <c r="B141" s="225"/>
      <c r="C141" s="226"/>
      <c r="D141" s="221" t="s">
        <v>156</v>
      </c>
      <c r="E141" s="227" t="s">
        <v>1</v>
      </c>
      <c r="F141" s="228" t="s">
        <v>557</v>
      </c>
      <c r="G141" s="226"/>
      <c r="H141" s="229">
        <v>2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156</v>
      </c>
      <c r="AU141" s="235" t="s">
        <v>87</v>
      </c>
      <c r="AV141" s="13" t="s">
        <v>87</v>
      </c>
      <c r="AW141" s="13" t="s">
        <v>34</v>
      </c>
      <c r="AX141" s="13" t="s">
        <v>83</v>
      </c>
      <c r="AY141" s="235" t="s">
        <v>145</v>
      </c>
    </row>
    <row r="142" spans="1:65" s="2" customFormat="1" ht="16.5" customHeight="1">
      <c r="A142" s="34"/>
      <c r="B142" s="35"/>
      <c r="C142" s="257" t="s">
        <v>183</v>
      </c>
      <c r="D142" s="257" t="s">
        <v>290</v>
      </c>
      <c r="E142" s="258" t="s">
        <v>558</v>
      </c>
      <c r="F142" s="259" t="s">
        <v>559</v>
      </c>
      <c r="G142" s="260" t="s">
        <v>160</v>
      </c>
      <c r="H142" s="261">
        <v>9.9000000000000005E-2</v>
      </c>
      <c r="I142" s="262"/>
      <c r="J142" s="263">
        <f>ROUND(I142*H142,2)</f>
        <v>0</v>
      </c>
      <c r="K142" s="259" t="s">
        <v>151</v>
      </c>
      <c r="L142" s="264"/>
      <c r="M142" s="265" t="s">
        <v>1</v>
      </c>
      <c r="N142" s="266" t="s">
        <v>44</v>
      </c>
      <c r="O142" s="71"/>
      <c r="P142" s="217">
        <f>O142*H142</f>
        <v>0</v>
      </c>
      <c r="Q142" s="217">
        <v>0.65</v>
      </c>
      <c r="R142" s="217">
        <f>Q142*H142</f>
        <v>6.4350000000000004E-2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197</v>
      </c>
      <c r="AT142" s="219" t="s">
        <v>290</v>
      </c>
      <c r="AU142" s="219" t="s">
        <v>87</v>
      </c>
      <c r="AY142" s="17" t="s">
        <v>145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83</v>
      </c>
      <c r="BK142" s="220">
        <f>ROUND(I142*H142,2)</f>
        <v>0</v>
      </c>
      <c r="BL142" s="17" t="s">
        <v>152</v>
      </c>
      <c r="BM142" s="219" t="s">
        <v>560</v>
      </c>
    </row>
    <row r="143" spans="1:65" s="2" customFormat="1">
      <c r="A143" s="34"/>
      <c r="B143" s="35"/>
      <c r="C143" s="36"/>
      <c r="D143" s="221" t="s">
        <v>154</v>
      </c>
      <c r="E143" s="36"/>
      <c r="F143" s="222" t="s">
        <v>559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154</v>
      </c>
      <c r="AU143" s="17" t="s">
        <v>87</v>
      </c>
    </row>
    <row r="144" spans="1:65" s="13" customFormat="1">
      <c r="B144" s="225"/>
      <c r="C144" s="226"/>
      <c r="D144" s="221" t="s">
        <v>156</v>
      </c>
      <c r="E144" s="227" t="s">
        <v>1</v>
      </c>
      <c r="F144" s="228" t="s">
        <v>561</v>
      </c>
      <c r="G144" s="226"/>
      <c r="H144" s="229">
        <v>0.09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156</v>
      </c>
      <c r="AU144" s="235" t="s">
        <v>87</v>
      </c>
      <c r="AV144" s="13" t="s">
        <v>87</v>
      </c>
      <c r="AW144" s="13" t="s">
        <v>34</v>
      </c>
      <c r="AX144" s="13" t="s">
        <v>79</v>
      </c>
      <c r="AY144" s="235" t="s">
        <v>145</v>
      </c>
    </row>
    <row r="145" spans="1:65" s="13" customFormat="1">
      <c r="B145" s="225"/>
      <c r="C145" s="226"/>
      <c r="D145" s="221" t="s">
        <v>156</v>
      </c>
      <c r="E145" s="227" t="s">
        <v>1</v>
      </c>
      <c r="F145" s="228" t="s">
        <v>562</v>
      </c>
      <c r="G145" s="226"/>
      <c r="H145" s="229">
        <v>8.9999999999999993E-3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156</v>
      </c>
      <c r="AU145" s="235" t="s">
        <v>87</v>
      </c>
      <c r="AV145" s="13" t="s">
        <v>87</v>
      </c>
      <c r="AW145" s="13" t="s">
        <v>34</v>
      </c>
      <c r="AX145" s="13" t="s">
        <v>79</v>
      </c>
      <c r="AY145" s="235" t="s">
        <v>145</v>
      </c>
    </row>
    <row r="146" spans="1:65" s="14" customFormat="1">
      <c r="B146" s="236"/>
      <c r="C146" s="237"/>
      <c r="D146" s="221" t="s">
        <v>156</v>
      </c>
      <c r="E146" s="238" t="s">
        <v>1</v>
      </c>
      <c r="F146" s="239" t="s">
        <v>165</v>
      </c>
      <c r="G146" s="237"/>
      <c r="H146" s="240">
        <v>9.9000000000000005E-2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156</v>
      </c>
      <c r="AU146" s="246" t="s">
        <v>87</v>
      </c>
      <c r="AV146" s="14" t="s">
        <v>152</v>
      </c>
      <c r="AW146" s="14" t="s">
        <v>34</v>
      </c>
      <c r="AX146" s="14" t="s">
        <v>83</v>
      </c>
      <c r="AY146" s="246" t="s">
        <v>145</v>
      </c>
    </row>
    <row r="147" spans="1:65" s="2" customFormat="1" ht="21.75" customHeight="1">
      <c r="A147" s="34"/>
      <c r="B147" s="35"/>
      <c r="C147" s="208" t="s">
        <v>190</v>
      </c>
      <c r="D147" s="208" t="s">
        <v>147</v>
      </c>
      <c r="E147" s="209" t="s">
        <v>563</v>
      </c>
      <c r="F147" s="210" t="s">
        <v>564</v>
      </c>
      <c r="G147" s="211" t="s">
        <v>168</v>
      </c>
      <c r="H147" s="212">
        <v>2</v>
      </c>
      <c r="I147" s="213"/>
      <c r="J147" s="214">
        <f>ROUND(I147*H147,2)</f>
        <v>0</v>
      </c>
      <c r="K147" s="210" t="s">
        <v>151</v>
      </c>
      <c r="L147" s="39"/>
      <c r="M147" s="215" t="s">
        <v>1</v>
      </c>
      <c r="N147" s="216" t="s">
        <v>44</v>
      </c>
      <c r="O147" s="71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152</v>
      </c>
      <c r="AT147" s="219" t="s">
        <v>147</v>
      </c>
      <c r="AU147" s="219" t="s">
        <v>87</v>
      </c>
      <c r="AY147" s="17" t="s">
        <v>145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83</v>
      </c>
      <c r="BK147" s="220">
        <f>ROUND(I147*H147,2)</f>
        <v>0</v>
      </c>
      <c r="BL147" s="17" t="s">
        <v>152</v>
      </c>
      <c r="BM147" s="219" t="s">
        <v>565</v>
      </c>
    </row>
    <row r="148" spans="1:65" s="2" customFormat="1" ht="19.5">
      <c r="A148" s="34"/>
      <c r="B148" s="35"/>
      <c r="C148" s="36"/>
      <c r="D148" s="221" t="s">
        <v>154</v>
      </c>
      <c r="E148" s="36"/>
      <c r="F148" s="222" t="s">
        <v>566</v>
      </c>
      <c r="G148" s="36"/>
      <c r="H148" s="36"/>
      <c r="I148" s="122"/>
      <c r="J148" s="36"/>
      <c r="K148" s="36"/>
      <c r="L148" s="39"/>
      <c r="M148" s="223"/>
      <c r="N148" s="224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154</v>
      </c>
      <c r="AU148" s="17" t="s">
        <v>87</v>
      </c>
    </row>
    <row r="149" spans="1:65" s="13" customFormat="1">
      <c r="B149" s="225"/>
      <c r="C149" s="226"/>
      <c r="D149" s="221" t="s">
        <v>156</v>
      </c>
      <c r="E149" s="227" t="s">
        <v>1</v>
      </c>
      <c r="F149" s="228" t="s">
        <v>567</v>
      </c>
      <c r="G149" s="226"/>
      <c r="H149" s="229">
        <v>2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156</v>
      </c>
      <c r="AU149" s="235" t="s">
        <v>87</v>
      </c>
      <c r="AV149" s="13" t="s">
        <v>87</v>
      </c>
      <c r="AW149" s="13" t="s">
        <v>34</v>
      </c>
      <c r="AX149" s="13" t="s">
        <v>83</v>
      </c>
      <c r="AY149" s="235" t="s">
        <v>145</v>
      </c>
    </row>
    <row r="150" spans="1:65" s="2" customFormat="1" ht="16.5" customHeight="1">
      <c r="A150" s="34"/>
      <c r="B150" s="35"/>
      <c r="C150" s="257" t="s">
        <v>197</v>
      </c>
      <c r="D150" s="257" t="s">
        <v>290</v>
      </c>
      <c r="E150" s="258" t="s">
        <v>568</v>
      </c>
      <c r="F150" s="259" t="s">
        <v>569</v>
      </c>
      <c r="G150" s="260" t="s">
        <v>160</v>
      </c>
      <c r="H150" s="261">
        <v>0.157</v>
      </c>
      <c r="I150" s="262"/>
      <c r="J150" s="263">
        <f>ROUND(I150*H150,2)</f>
        <v>0</v>
      </c>
      <c r="K150" s="259" t="s">
        <v>151</v>
      </c>
      <c r="L150" s="264"/>
      <c r="M150" s="265" t="s">
        <v>1</v>
      </c>
      <c r="N150" s="266" t="s">
        <v>44</v>
      </c>
      <c r="O150" s="71"/>
      <c r="P150" s="217">
        <f>O150*H150</f>
        <v>0</v>
      </c>
      <c r="Q150" s="217">
        <v>0.2</v>
      </c>
      <c r="R150" s="217">
        <f>Q150*H150</f>
        <v>3.1400000000000004E-2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197</v>
      </c>
      <c r="AT150" s="219" t="s">
        <v>290</v>
      </c>
      <c r="AU150" s="219" t="s">
        <v>87</v>
      </c>
      <c r="AY150" s="17" t="s">
        <v>145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83</v>
      </c>
      <c r="BK150" s="220">
        <f>ROUND(I150*H150,2)</f>
        <v>0</v>
      </c>
      <c r="BL150" s="17" t="s">
        <v>152</v>
      </c>
      <c r="BM150" s="219" t="s">
        <v>570</v>
      </c>
    </row>
    <row r="151" spans="1:65" s="2" customFormat="1">
      <c r="A151" s="34"/>
      <c r="B151" s="35"/>
      <c r="C151" s="36"/>
      <c r="D151" s="221" t="s">
        <v>154</v>
      </c>
      <c r="E151" s="36"/>
      <c r="F151" s="222" t="s">
        <v>569</v>
      </c>
      <c r="G151" s="36"/>
      <c r="H151" s="36"/>
      <c r="I151" s="122"/>
      <c r="J151" s="36"/>
      <c r="K151" s="36"/>
      <c r="L151" s="39"/>
      <c r="M151" s="223"/>
      <c r="N151" s="22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154</v>
      </c>
      <c r="AU151" s="17" t="s">
        <v>87</v>
      </c>
    </row>
    <row r="152" spans="1:65" s="13" customFormat="1">
      <c r="B152" s="225"/>
      <c r="C152" s="226"/>
      <c r="D152" s="221" t="s">
        <v>156</v>
      </c>
      <c r="E152" s="227" t="s">
        <v>1</v>
      </c>
      <c r="F152" s="228" t="s">
        <v>571</v>
      </c>
      <c r="G152" s="226"/>
      <c r="H152" s="229">
        <v>0.157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156</v>
      </c>
      <c r="AU152" s="235" t="s">
        <v>87</v>
      </c>
      <c r="AV152" s="13" t="s">
        <v>87</v>
      </c>
      <c r="AW152" s="13" t="s">
        <v>34</v>
      </c>
      <c r="AX152" s="13" t="s">
        <v>83</v>
      </c>
      <c r="AY152" s="235" t="s">
        <v>145</v>
      </c>
    </row>
    <row r="153" spans="1:65" s="2" customFormat="1" ht="21.75" customHeight="1">
      <c r="A153" s="34"/>
      <c r="B153" s="35"/>
      <c r="C153" s="208" t="s">
        <v>203</v>
      </c>
      <c r="D153" s="208" t="s">
        <v>147</v>
      </c>
      <c r="E153" s="209" t="s">
        <v>572</v>
      </c>
      <c r="F153" s="210" t="s">
        <v>573</v>
      </c>
      <c r="G153" s="211" t="s">
        <v>168</v>
      </c>
      <c r="H153" s="212">
        <v>2</v>
      </c>
      <c r="I153" s="213"/>
      <c r="J153" s="214">
        <f>ROUND(I153*H153,2)</f>
        <v>0</v>
      </c>
      <c r="K153" s="210" t="s">
        <v>1</v>
      </c>
      <c r="L153" s="39"/>
      <c r="M153" s="215" t="s">
        <v>1</v>
      </c>
      <c r="N153" s="216" t="s">
        <v>44</v>
      </c>
      <c r="O153" s="71"/>
      <c r="P153" s="217">
        <f>O153*H153</f>
        <v>0</v>
      </c>
      <c r="Q153" s="217">
        <v>2.0799999999999998E-3</v>
      </c>
      <c r="R153" s="217">
        <f>Q153*H153</f>
        <v>4.1599999999999996E-3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152</v>
      </c>
      <c r="AT153" s="219" t="s">
        <v>147</v>
      </c>
      <c r="AU153" s="219" t="s">
        <v>87</v>
      </c>
      <c r="AY153" s="17" t="s">
        <v>145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83</v>
      </c>
      <c r="BK153" s="220">
        <f>ROUND(I153*H153,2)</f>
        <v>0</v>
      </c>
      <c r="BL153" s="17" t="s">
        <v>152</v>
      </c>
      <c r="BM153" s="219" t="s">
        <v>574</v>
      </c>
    </row>
    <row r="154" spans="1:65" s="2" customFormat="1" ht="19.5">
      <c r="A154" s="34"/>
      <c r="B154" s="35"/>
      <c r="C154" s="36"/>
      <c r="D154" s="221" t="s">
        <v>154</v>
      </c>
      <c r="E154" s="36"/>
      <c r="F154" s="222" t="s">
        <v>575</v>
      </c>
      <c r="G154" s="36"/>
      <c r="H154" s="36"/>
      <c r="I154" s="122"/>
      <c r="J154" s="36"/>
      <c r="K154" s="36"/>
      <c r="L154" s="39"/>
      <c r="M154" s="223"/>
      <c r="N154" s="22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154</v>
      </c>
      <c r="AU154" s="17" t="s">
        <v>87</v>
      </c>
    </row>
    <row r="155" spans="1:65" s="13" customFormat="1">
      <c r="B155" s="225"/>
      <c r="C155" s="226"/>
      <c r="D155" s="221" t="s">
        <v>156</v>
      </c>
      <c r="E155" s="227" t="s">
        <v>1</v>
      </c>
      <c r="F155" s="228" t="s">
        <v>576</v>
      </c>
      <c r="G155" s="226"/>
      <c r="H155" s="229">
        <v>2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156</v>
      </c>
      <c r="AU155" s="235" t="s">
        <v>87</v>
      </c>
      <c r="AV155" s="13" t="s">
        <v>87</v>
      </c>
      <c r="AW155" s="13" t="s">
        <v>34</v>
      </c>
      <c r="AX155" s="13" t="s">
        <v>83</v>
      </c>
      <c r="AY155" s="235" t="s">
        <v>145</v>
      </c>
    </row>
    <row r="156" spans="1:65" s="2" customFormat="1" ht="16.5" customHeight="1">
      <c r="A156" s="34"/>
      <c r="B156" s="35"/>
      <c r="C156" s="208" t="s">
        <v>577</v>
      </c>
      <c r="D156" s="208" t="s">
        <v>147</v>
      </c>
      <c r="E156" s="209" t="s">
        <v>578</v>
      </c>
      <c r="F156" s="210" t="s">
        <v>579</v>
      </c>
      <c r="G156" s="211" t="s">
        <v>168</v>
      </c>
      <c r="H156" s="212">
        <v>2</v>
      </c>
      <c r="I156" s="213"/>
      <c r="J156" s="214">
        <f>ROUND(I156*H156,2)</f>
        <v>0</v>
      </c>
      <c r="K156" s="210" t="s">
        <v>1</v>
      </c>
      <c r="L156" s="39"/>
      <c r="M156" s="215" t="s">
        <v>1</v>
      </c>
      <c r="N156" s="216" t="s">
        <v>44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152</v>
      </c>
      <c r="AT156" s="219" t="s">
        <v>147</v>
      </c>
      <c r="AU156" s="219" t="s">
        <v>87</v>
      </c>
      <c r="AY156" s="17" t="s">
        <v>145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83</v>
      </c>
      <c r="BK156" s="220">
        <f>ROUND(I156*H156,2)</f>
        <v>0</v>
      </c>
      <c r="BL156" s="17" t="s">
        <v>152</v>
      </c>
      <c r="BM156" s="219" t="s">
        <v>580</v>
      </c>
    </row>
    <row r="157" spans="1:65" s="2" customFormat="1">
      <c r="A157" s="34"/>
      <c r="B157" s="35"/>
      <c r="C157" s="36"/>
      <c r="D157" s="221" t="s">
        <v>154</v>
      </c>
      <c r="E157" s="36"/>
      <c r="F157" s="222" t="s">
        <v>581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154</v>
      </c>
      <c r="AU157" s="17" t="s">
        <v>87</v>
      </c>
    </row>
    <row r="158" spans="1:65" s="13" customFormat="1">
      <c r="B158" s="225"/>
      <c r="C158" s="226"/>
      <c r="D158" s="221" t="s">
        <v>156</v>
      </c>
      <c r="E158" s="227" t="s">
        <v>1</v>
      </c>
      <c r="F158" s="228" t="s">
        <v>582</v>
      </c>
      <c r="G158" s="226"/>
      <c r="H158" s="229">
        <v>2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156</v>
      </c>
      <c r="AU158" s="235" t="s">
        <v>87</v>
      </c>
      <c r="AV158" s="13" t="s">
        <v>87</v>
      </c>
      <c r="AW158" s="13" t="s">
        <v>34</v>
      </c>
      <c r="AX158" s="13" t="s">
        <v>83</v>
      </c>
      <c r="AY158" s="235" t="s">
        <v>145</v>
      </c>
    </row>
    <row r="159" spans="1:65" s="2" customFormat="1" ht="16.5" customHeight="1">
      <c r="A159" s="34"/>
      <c r="B159" s="35"/>
      <c r="C159" s="208" t="s">
        <v>209</v>
      </c>
      <c r="D159" s="208" t="s">
        <v>147</v>
      </c>
      <c r="E159" s="209" t="s">
        <v>583</v>
      </c>
      <c r="F159" s="210" t="s">
        <v>584</v>
      </c>
      <c r="G159" s="211" t="s">
        <v>160</v>
      </c>
      <c r="H159" s="212">
        <v>0.5</v>
      </c>
      <c r="I159" s="213"/>
      <c r="J159" s="214">
        <f>ROUND(I159*H159,2)</f>
        <v>0</v>
      </c>
      <c r="K159" s="210" t="s">
        <v>151</v>
      </c>
      <c r="L159" s="39"/>
      <c r="M159" s="215" t="s">
        <v>1</v>
      </c>
      <c r="N159" s="216" t="s">
        <v>44</v>
      </c>
      <c r="O159" s="71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152</v>
      </c>
      <c r="AT159" s="219" t="s">
        <v>147</v>
      </c>
      <c r="AU159" s="219" t="s">
        <v>87</v>
      </c>
      <c r="AY159" s="17" t="s">
        <v>145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83</v>
      </c>
      <c r="BK159" s="220">
        <f>ROUND(I159*H159,2)</f>
        <v>0</v>
      </c>
      <c r="BL159" s="17" t="s">
        <v>152</v>
      </c>
      <c r="BM159" s="219" t="s">
        <v>585</v>
      </c>
    </row>
    <row r="160" spans="1:65" s="2" customFormat="1">
      <c r="A160" s="34"/>
      <c r="B160" s="35"/>
      <c r="C160" s="36"/>
      <c r="D160" s="221" t="s">
        <v>154</v>
      </c>
      <c r="E160" s="36"/>
      <c r="F160" s="222" t="s">
        <v>586</v>
      </c>
      <c r="G160" s="36"/>
      <c r="H160" s="36"/>
      <c r="I160" s="122"/>
      <c r="J160" s="36"/>
      <c r="K160" s="36"/>
      <c r="L160" s="39"/>
      <c r="M160" s="223"/>
      <c r="N160" s="22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154</v>
      </c>
      <c r="AU160" s="17" t="s">
        <v>87</v>
      </c>
    </row>
    <row r="161" spans="1:65" s="15" customFormat="1">
      <c r="B161" s="247"/>
      <c r="C161" s="248"/>
      <c r="D161" s="221" t="s">
        <v>156</v>
      </c>
      <c r="E161" s="249" t="s">
        <v>1</v>
      </c>
      <c r="F161" s="250" t="s">
        <v>587</v>
      </c>
      <c r="G161" s="248"/>
      <c r="H161" s="249" t="s">
        <v>1</v>
      </c>
      <c r="I161" s="251"/>
      <c r="J161" s="248"/>
      <c r="K161" s="248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156</v>
      </c>
      <c r="AU161" s="256" t="s">
        <v>87</v>
      </c>
      <c r="AV161" s="15" t="s">
        <v>83</v>
      </c>
      <c r="AW161" s="15" t="s">
        <v>34</v>
      </c>
      <c r="AX161" s="15" t="s">
        <v>79</v>
      </c>
      <c r="AY161" s="256" t="s">
        <v>145</v>
      </c>
    </row>
    <row r="162" spans="1:65" s="13" customFormat="1">
      <c r="B162" s="225"/>
      <c r="C162" s="226"/>
      <c r="D162" s="221" t="s">
        <v>156</v>
      </c>
      <c r="E162" s="227" t="s">
        <v>1</v>
      </c>
      <c r="F162" s="228" t="s">
        <v>588</v>
      </c>
      <c r="G162" s="226"/>
      <c r="H162" s="229">
        <v>0.5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156</v>
      </c>
      <c r="AU162" s="235" t="s">
        <v>87</v>
      </c>
      <c r="AV162" s="13" t="s">
        <v>87</v>
      </c>
      <c r="AW162" s="13" t="s">
        <v>34</v>
      </c>
      <c r="AX162" s="13" t="s">
        <v>83</v>
      </c>
      <c r="AY162" s="235" t="s">
        <v>145</v>
      </c>
    </row>
    <row r="163" spans="1:65" s="12" customFormat="1" ht="22.9" customHeight="1">
      <c r="B163" s="192"/>
      <c r="C163" s="193"/>
      <c r="D163" s="194" t="s">
        <v>78</v>
      </c>
      <c r="E163" s="206" t="s">
        <v>518</v>
      </c>
      <c r="F163" s="206" t="s">
        <v>519</v>
      </c>
      <c r="G163" s="193"/>
      <c r="H163" s="193"/>
      <c r="I163" s="196"/>
      <c r="J163" s="207">
        <f>BK163</f>
        <v>0</v>
      </c>
      <c r="K163" s="193"/>
      <c r="L163" s="198"/>
      <c r="M163" s="199"/>
      <c r="N163" s="200"/>
      <c r="O163" s="200"/>
      <c r="P163" s="201">
        <f>SUM(P164:P165)</f>
        <v>0</v>
      </c>
      <c r="Q163" s="200"/>
      <c r="R163" s="201">
        <f>SUM(R164:R165)</f>
        <v>0</v>
      </c>
      <c r="S163" s="200"/>
      <c r="T163" s="202">
        <f>SUM(T164:T165)</f>
        <v>0</v>
      </c>
      <c r="AR163" s="203" t="s">
        <v>83</v>
      </c>
      <c r="AT163" s="204" t="s">
        <v>78</v>
      </c>
      <c r="AU163" s="204" t="s">
        <v>83</v>
      </c>
      <c r="AY163" s="203" t="s">
        <v>145</v>
      </c>
      <c r="BK163" s="205">
        <f>SUM(BK164:BK165)</f>
        <v>0</v>
      </c>
    </row>
    <row r="164" spans="1:65" s="2" customFormat="1" ht="21.75" customHeight="1">
      <c r="A164" s="34"/>
      <c r="B164" s="35"/>
      <c r="C164" s="208" t="s">
        <v>589</v>
      </c>
      <c r="D164" s="208" t="s">
        <v>147</v>
      </c>
      <c r="E164" s="209" t="s">
        <v>590</v>
      </c>
      <c r="F164" s="210" t="s">
        <v>591</v>
      </c>
      <c r="G164" s="211" t="s">
        <v>367</v>
      </c>
      <c r="H164" s="212">
        <v>0.13600000000000001</v>
      </c>
      <c r="I164" s="213"/>
      <c r="J164" s="214">
        <f>ROUND(I164*H164,2)</f>
        <v>0</v>
      </c>
      <c r="K164" s="210" t="s">
        <v>151</v>
      </c>
      <c r="L164" s="39"/>
      <c r="M164" s="215" t="s">
        <v>1</v>
      </c>
      <c r="N164" s="216" t="s">
        <v>44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152</v>
      </c>
      <c r="AT164" s="219" t="s">
        <v>147</v>
      </c>
      <c r="AU164" s="219" t="s">
        <v>87</v>
      </c>
      <c r="AY164" s="17" t="s">
        <v>145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83</v>
      </c>
      <c r="BK164" s="220">
        <f>ROUND(I164*H164,2)</f>
        <v>0</v>
      </c>
      <c r="BL164" s="17" t="s">
        <v>152</v>
      </c>
      <c r="BM164" s="219" t="s">
        <v>592</v>
      </c>
    </row>
    <row r="165" spans="1:65" s="2" customFormat="1" ht="19.5">
      <c r="A165" s="34"/>
      <c r="B165" s="35"/>
      <c r="C165" s="36"/>
      <c r="D165" s="221" t="s">
        <v>154</v>
      </c>
      <c r="E165" s="36"/>
      <c r="F165" s="222" t="s">
        <v>593</v>
      </c>
      <c r="G165" s="36"/>
      <c r="H165" s="36"/>
      <c r="I165" s="122"/>
      <c r="J165" s="36"/>
      <c r="K165" s="36"/>
      <c r="L165" s="39"/>
      <c r="M165" s="271"/>
      <c r="N165" s="272"/>
      <c r="O165" s="273"/>
      <c r="P165" s="273"/>
      <c r="Q165" s="273"/>
      <c r="R165" s="273"/>
      <c r="S165" s="273"/>
      <c r="T165" s="27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154</v>
      </c>
      <c r="AU165" s="17" t="s">
        <v>87</v>
      </c>
    </row>
    <row r="166" spans="1:65" s="2" customFormat="1" ht="6.95" customHeight="1">
      <c r="A166" s="34"/>
      <c r="B166" s="54"/>
      <c r="C166" s="55"/>
      <c r="D166" s="55"/>
      <c r="E166" s="55"/>
      <c r="F166" s="55"/>
      <c r="G166" s="55"/>
      <c r="H166" s="55"/>
      <c r="I166" s="158"/>
      <c r="J166" s="55"/>
      <c r="K166" s="55"/>
      <c r="L166" s="39"/>
      <c r="M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</row>
  </sheetData>
  <autoFilter ref="C122:K165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2:BM1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97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opevnění, ř.km 49,250 - 49,505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7"/>
      <c r="G9" s="297"/>
      <c r="H9" s="297"/>
      <c r="I9" s="115"/>
      <c r="L9" s="20"/>
    </row>
    <row r="10" spans="1:46" s="1" customFormat="1" ht="12" customHeight="1">
      <c r="B10" s="20"/>
      <c r="D10" s="121" t="s">
        <v>534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535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594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595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ROUND((SUM(BE127:BE154)),  2)</f>
        <v>0</v>
      </c>
      <c r="G37" s="34"/>
      <c r="H37" s="34"/>
      <c r="I37" s="137">
        <v>0.21</v>
      </c>
      <c r="J37" s="136">
        <f>ROUND(((SUM(BE127:BE154))*I37),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ROUND((SUM(BF127:BF154)),  2)</f>
        <v>0</v>
      </c>
      <c r="G38" s="34"/>
      <c r="H38" s="34"/>
      <c r="I38" s="137">
        <v>0.15</v>
      </c>
      <c r="J38" s="136">
        <f>ROUND(((SUM(BF127:BF154))*I38),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ROUND((SUM(BG127:BG154)),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ROUND((SUM(BH127:BH154)),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ROUND((SUM(BI127:BI154)),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opevnění, ř.km 49,250 - 49,505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311"/>
      <c r="G87" s="311"/>
      <c r="H87" s="311"/>
      <c r="I87" s="115"/>
      <c r="J87" s="22"/>
      <c r="K87" s="22"/>
      <c r="L87" s="20"/>
    </row>
    <row r="88" spans="1:31" s="1" customFormat="1" ht="12" customHeight="1">
      <c r="B88" s="21"/>
      <c r="C88" s="29" t="s">
        <v>534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535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594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04" t="str">
        <f>E13</f>
        <v>1.1.1 - Péče o vysazené porosty 1.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J128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J129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128</v>
      </c>
      <c r="E103" s="176"/>
      <c r="F103" s="176"/>
      <c r="G103" s="176"/>
      <c r="H103" s="176"/>
      <c r="I103" s="177"/>
      <c r="J103" s="178">
        <f>J152</f>
        <v>0</v>
      </c>
      <c r="K103" s="104"/>
      <c r="L103" s="179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130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22" t="str">
        <f>E7</f>
        <v>Úpa, Trutnov, oprava LB opevnění, ř.km 49,250 - 49,505</v>
      </c>
      <c r="F113" s="323"/>
      <c r="G113" s="323"/>
      <c r="H113" s="323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113</v>
      </c>
      <c r="D114" s="22"/>
      <c r="E114" s="22"/>
      <c r="F114" s="22"/>
      <c r="G114" s="22"/>
      <c r="H114" s="22"/>
      <c r="I114" s="115"/>
      <c r="J114" s="22"/>
      <c r="K114" s="22"/>
      <c r="L114" s="20"/>
    </row>
    <row r="115" spans="1:63" s="1" customFormat="1" ht="16.5" customHeight="1">
      <c r="B115" s="21"/>
      <c r="C115" s="22"/>
      <c r="D115" s="22"/>
      <c r="E115" s="322" t="s">
        <v>114</v>
      </c>
      <c r="F115" s="311"/>
      <c r="G115" s="311"/>
      <c r="H115" s="311"/>
      <c r="I115" s="115"/>
      <c r="J115" s="22"/>
      <c r="K115" s="22"/>
      <c r="L115" s="20"/>
    </row>
    <row r="116" spans="1:63" s="1" customFormat="1" ht="12" customHeight="1">
      <c r="B116" s="21"/>
      <c r="C116" s="29" t="s">
        <v>534</v>
      </c>
      <c r="D116" s="22"/>
      <c r="E116" s="22"/>
      <c r="F116" s="22"/>
      <c r="G116" s="22"/>
      <c r="H116" s="22"/>
      <c r="I116" s="115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31" t="s">
        <v>535</v>
      </c>
      <c r="F117" s="321"/>
      <c r="G117" s="321"/>
      <c r="H117" s="321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594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304" t="str">
        <f>E13</f>
        <v>1.1.1 - Péče o vysazené porosty 1. rokem po výsadbě</v>
      </c>
      <c r="F119" s="321"/>
      <c r="G119" s="321"/>
      <c r="H119" s="321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22</v>
      </c>
      <c r="D121" s="36"/>
      <c r="E121" s="36"/>
      <c r="F121" s="27" t="str">
        <f>F16</f>
        <v>Trutnov</v>
      </c>
      <c r="G121" s="36"/>
      <c r="H121" s="36"/>
      <c r="I121" s="123" t="s">
        <v>24</v>
      </c>
      <c r="J121" s="66" t="str">
        <f>IF(J16="","",J16)</f>
        <v>6.4.2020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40.15" customHeight="1">
      <c r="A123" s="34"/>
      <c r="B123" s="35"/>
      <c r="C123" s="29" t="s">
        <v>26</v>
      </c>
      <c r="D123" s="36"/>
      <c r="E123" s="36"/>
      <c r="F123" s="27" t="str">
        <f>E19</f>
        <v>Povodí Labe,státní podnik,Víta Nejedlého 951/3,HK3</v>
      </c>
      <c r="G123" s="36"/>
      <c r="H123" s="36"/>
      <c r="I123" s="123" t="s">
        <v>32</v>
      </c>
      <c r="J123" s="32" t="str">
        <f>E25</f>
        <v>Multiaqua s.r.o., Veverkova 1343, HK 2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IF(E22="","",E22)</f>
        <v>Vyplň údaj</v>
      </c>
      <c r="G124" s="36"/>
      <c r="H124" s="36"/>
      <c r="I124" s="123" t="s">
        <v>35</v>
      </c>
      <c r="J124" s="32" t="str">
        <f>E28</f>
        <v>Ing. Pavel Romášek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131</v>
      </c>
      <c r="D126" s="183" t="s">
        <v>64</v>
      </c>
      <c r="E126" s="183" t="s">
        <v>60</v>
      </c>
      <c r="F126" s="183" t="s">
        <v>61</v>
      </c>
      <c r="G126" s="183" t="s">
        <v>132</v>
      </c>
      <c r="H126" s="183" t="s">
        <v>133</v>
      </c>
      <c r="I126" s="184" t="s">
        <v>134</v>
      </c>
      <c r="J126" s="183" t="s">
        <v>118</v>
      </c>
      <c r="K126" s="185" t="s">
        <v>135</v>
      </c>
      <c r="L126" s="186"/>
      <c r="M126" s="75" t="s">
        <v>1</v>
      </c>
      <c r="N126" s="76" t="s">
        <v>43</v>
      </c>
      <c r="O126" s="76" t="s">
        <v>136</v>
      </c>
      <c r="P126" s="76" t="s">
        <v>137</v>
      </c>
      <c r="Q126" s="76" t="s">
        <v>138</v>
      </c>
      <c r="R126" s="76" t="s">
        <v>139</v>
      </c>
      <c r="S126" s="76" t="s">
        <v>140</v>
      </c>
      <c r="T126" s="77" t="s">
        <v>141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142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3.7400000000000003E-3</v>
      </c>
      <c r="S127" s="79"/>
      <c r="T127" s="190">
        <f>T128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78</v>
      </c>
      <c r="AU127" s="17" t="s">
        <v>120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78</v>
      </c>
      <c r="E128" s="195" t="s">
        <v>143</v>
      </c>
      <c r="F128" s="195" t="s">
        <v>144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P129+P152</f>
        <v>0</v>
      </c>
      <c r="Q128" s="200"/>
      <c r="R128" s="201">
        <f>R129+R152</f>
        <v>3.7400000000000003E-3</v>
      </c>
      <c r="S128" s="200"/>
      <c r="T128" s="202">
        <f>T129+T152</f>
        <v>0</v>
      </c>
      <c r="AR128" s="203" t="s">
        <v>83</v>
      </c>
      <c r="AT128" s="204" t="s">
        <v>78</v>
      </c>
      <c r="AU128" s="204" t="s">
        <v>79</v>
      </c>
      <c r="AY128" s="203" t="s">
        <v>145</v>
      </c>
      <c r="BK128" s="205">
        <f>BK129+BK152</f>
        <v>0</v>
      </c>
    </row>
    <row r="129" spans="1:65" s="12" customFormat="1" ht="22.9" customHeight="1">
      <c r="B129" s="192"/>
      <c r="C129" s="193"/>
      <c r="D129" s="194" t="s">
        <v>78</v>
      </c>
      <c r="E129" s="206" t="s">
        <v>83</v>
      </c>
      <c r="F129" s="206" t="s">
        <v>146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SUM(P130:P151)</f>
        <v>0</v>
      </c>
      <c r="Q129" s="200"/>
      <c r="R129" s="201">
        <f>SUM(R130:R151)</f>
        <v>3.7400000000000003E-3</v>
      </c>
      <c r="S129" s="200"/>
      <c r="T129" s="202">
        <f>SUM(T130:T151)</f>
        <v>0</v>
      </c>
      <c r="AR129" s="203" t="s">
        <v>83</v>
      </c>
      <c r="AT129" s="204" t="s">
        <v>78</v>
      </c>
      <c r="AU129" s="204" t="s">
        <v>83</v>
      </c>
      <c r="AY129" s="203" t="s">
        <v>145</v>
      </c>
      <c r="BK129" s="205">
        <f>SUM(BK130:BK151)</f>
        <v>0</v>
      </c>
    </row>
    <row r="130" spans="1:65" s="2" customFormat="1" ht="21.75" customHeight="1">
      <c r="A130" s="34"/>
      <c r="B130" s="35"/>
      <c r="C130" s="208" t="s">
        <v>83</v>
      </c>
      <c r="D130" s="208" t="s">
        <v>147</v>
      </c>
      <c r="E130" s="209" t="s">
        <v>563</v>
      </c>
      <c r="F130" s="210" t="s">
        <v>564</v>
      </c>
      <c r="G130" s="211" t="s">
        <v>168</v>
      </c>
      <c r="H130" s="212">
        <v>2</v>
      </c>
      <c r="I130" s="213"/>
      <c r="J130" s="214">
        <f>ROUND(I130*H130,2)</f>
        <v>0</v>
      </c>
      <c r="K130" s="210" t="s">
        <v>151</v>
      </c>
      <c r="L130" s="39"/>
      <c r="M130" s="215" t="s">
        <v>1</v>
      </c>
      <c r="N130" s="216" t="s">
        <v>44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152</v>
      </c>
      <c r="AT130" s="219" t="s">
        <v>147</v>
      </c>
      <c r="AU130" s="219" t="s">
        <v>87</v>
      </c>
      <c r="AY130" s="17" t="s">
        <v>145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83</v>
      </c>
      <c r="BK130" s="220">
        <f>ROUND(I130*H130,2)</f>
        <v>0</v>
      </c>
      <c r="BL130" s="17" t="s">
        <v>152</v>
      </c>
      <c r="BM130" s="219" t="s">
        <v>596</v>
      </c>
    </row>
    <row r="131" spans="1:65" s="2" customFormat="1" ht="19.5">
      <c r="A131" s="34"/>
      <c r="B131" s="35"/>
      <c r="C131" s="36"/>
      <c r="D131" s="221" t="s">
        <v>154</v>
      </c>
      <c r="E131" s="36"/>
      <c r="F131" s="222" t="s">
        <v>566</v>
      </c>
      <c r="G131" s="36"/>
      <c r="H131" s="36"/>
      <c r="I131" s="122"/>
      <c r="J131" s="36"/>
      <c r="K131" s="36"/>
      <c r="L131" s="39"/>
      <c r="M131" s="223"/>
      <c r="N131" s="22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154</v>
      </c>
      <c r="AU131" s="17" t="s">
        <v>87</v>
      </c>
    </row>
    <row r="132" spans="1:65" s="13" customFormat="1" ht="22.5">
      <c r="B132" s="225"/>
      <c r="C132" s="226"/>
      <c r="D132" s="221" t="s">
        <v>156</v>
      </c>
      <c r="E132" s="227" t="s">
        <v>1</v>
      </c>
      <c r="F132" s="228" t="s">
        <v>597</v>
      </c>
      <c r="G132" s="226"/>
      <c r="H132" s="229">
        <v>2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156</v>
      </c>
      <c r="AU132" s="235" t="s">
        <v>87</v>
      </c>
      <c r="AV132" s="13" t="s">
        <v>87</v>
      </c>
      <c r="AW132" s="13" t="s">
        <v>34</v>
      </c>
      <c r="AX132" s="13" t="s">
        <v>83</v>
      </c>
      <c r="AY132" s="235" t="s">
        <v>145</v>
      </c>
    </row>
    <row r="133" spans="1:65" s="2" customFormat="1" ht="16.5" customHeight="1">
      <c r="A133" s="34"/>
      <c r="B133" s="35"/>
      <c r="C133" s="257" t="s">
        <v>87</v>
      </c>
      <c r="D133" s="257" t="s">
        <v>290</v>
      </c>
      <c r="E133" s="258" t="s">
        <v>568</v>
      </c>
      <c r="F133" s="259" t="s">
        <v>569</v>
      </c>
      <c r="G133" s="260" t="s">
        <v>160</v>
      </c>
      <c r="H133" s="261">
        <v>1.6E-2</v>
      </c>
      <c r="I133" s="262"/>
      <c r="J133" s="263">
        <f>ROUND(I133*H133,2)</f>
        <v>0</v>
      </c>
      <c r="K133" s="259" t="s">
        <v>151</v>
      </c>
      <c r="L133" s="264"/>
      <c r="M133" s="265" t="s">
        <v>1</v>
      </c>
      <c r="N133" s="266" t="s">
        <v>44</v>
      </c>
      <c r="O133" s="71"/>
      <c r="P133" s="217">
        <f>O133*H133</f>
        <v>0</v>
      </c>
      <c r="Q133" s="217">
        <v>0.2</v>
      </c>
      <c r="R133" s="217">
        <f>Q133*H133</f>
        <v>3.2000000000000002E-3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197</v>
      </c>
      <c r="AT133" s="219" t="s">
        <v>290</v>
      </c>
      <c r="AU133" s="219" t="s">
        <v>87</v>
      </c>
      <c r="AY133" s="17" t="s">
        <v>145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83</v>
      </c>
      <c r="BK133" s="220">
        <f>ROUND(I133*H133,2)</f>
        <v>0</v>
      </c>
      <c r="BL133" s="17" t="s">
        <v>152</v>
      </c>
      <c r="BM133" s="219" t="s">
        <v>598</v>
      </c>
    </row>
    <row r="134" spans="1:65" s="2" customFormat="1">
      <c r="A134" s="34"/>
      <c r="B134" s="35"/>
      <c r="C134" s="36"/>
      <c r="D134" s="221" t="s">
        <v>154</v>
      </c>
      <c r="E134" s="36"/>
      <c r="F134" s="222" t="s">
        <v>569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154</v>
      </c>
      <c r="AU134" s="17" t="s">
        <v>87</v>
      </c>
    </row>
    <row r="135" spans="1:65" s="13" customFormat="1">
      <c r="B135" s="225"/>
      <c r="C135" s="226"/>
      <c r="D135" s="221" t="s">
        <v>156</v>
      </c>
      <c r="E135" s="227" t="s">
        <v>1</v>
      </c>
      <c r="F135" s="228" t="s">
        <v>599</v>
      </c>
      <c r="G135" s="226"/>
      <c r="H135" s="229">
        <v>1.6E-2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156</v>
      </c>
      <c r="AU135" s="235" t="s">
        <v>87</v>
      </c>
      <c r="AV135" s="13" t="s">
        <v>87</v>
      </c>
      <c r="AW135" s="13" t="s">
        <v>34</v>
      </c>
      <c r="AX135" s="13" t="s">
        <v>83</v>
      </c>
      <c r="AY135" s="235" t="s">
        <v>145</v>
      </c>
    </row>
    <row r="136" spans="1:65" s="2" customFormat="1" ht="16.5" customHeight="1">
      <c r="A136" s="34"/>
      <c r="B136" s="35"/>
      <c r="C136" s="208" t="s">
        <v>94</v>
      </c>
      <c r="D136" s="208" t="s">
        <v>147</v>
      </c>
      <c r="E136" s="209" t="s">
        <v>578</v>
      </c>
      <c r="F136" s="210" t="s">
        <v>600</v>
      </c>
      <c r="G136" s="211" t="s">
        <v>168</v>
      </c>
      <c r="H136" s="212">
        <v>4</v>
      </c>
      <c r="I136" s="213"/>
      <c r="J136" s="214">
        <f>ROUND(I136*H136,2)</f>
        <v>0</v>
      </c>
      <c r="K136" s="210" t="s">
        <v>1</v>
      </c>
      <c r="L136" s="39"/>
      <c r="M136" s="215" t="s">
        <v>1</v>
      </c>
      <c r="N136" s="216" t="s">
        <v>44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152</v>
      </c>
      <c r="AT136" s="219" t="s">
        <v>147</v>
      </c>
      <c r="AU136" s="219" t="s">
        <v>87</v>
      </c>
      <c r="AY136" s="17" t="s">
        <v>145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83</v>
      </c>
      <c r="BK136" s="220">
        <f>ROUND(I136*H136,2)</f>
        <v>0</v>
      </c>
      <c r="BL136" s="17" t="s">
        <v>152</v>
      </c>
      <c r="BM136" s="219" t="s">
        <v>601</v>
      </c>
    </row>
    <row r="137" spans="1:65" s="2" customFormat="1">
      <c r="A137" s="34"/>
      <c r="B137" s="35"/>
      <c r="C137" s="36"/>
      <c r="D137" s="221" t="s">
        <v>154</v>
      </c>
      <c r="E137" s="36"/>
      <c r="F137" s="222" t="s">
        <v>602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154</v>
      </c>
      <c r="AU137" s="17" t="s">
        <v>87</v>
      </c>
    </row>
    <row r="138" spans="1:65" s="13" customFormat="1" ht="22.5">
      <c r="B138" s="225"/>
      <c r="C138" s="226"/>
      <c r="D138" s="221" t="s">
        <v>156</v>
      </c>
      <c r="E138" s="227" t="s">
        <v>1</v>
      </c>
      <c r="F138" s="228" t="s">
        <v>603</v>
      </c>
      <c r="G138" s="226"/>
      <c r="H138" s="229">
        <v>4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156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145</v>
      </c>
    </row>
    <row r="139" spans="1:65" s="2" customFormat="1" ht="21.75" customHeight="1">
      <c r="A139" s="34"/>
      <c r="B139" s="35"/>
      <c r="C139" s="208" t="s">
        <v>152</v>
      </c>
      <c r="D139" s="208" t="s">
        <v>147</v>
      </c>
      <c r="E139" s="209" t="s">
        <v>604</v>
      </c>
      <c r="F139" s="210" t="s">
        <v>605</v>
      </c>
      <c r="G139" s="211" t="s">
        <v>168</v>
      </c>
      <c r="H139" s="212">
        <v>2</v>
      </c>
      <c r="I139" s="213"/>
      <c r="J139" s="214">
        <f>ROUND(I139*H139,2)</f>
        <v>0</v>
      </c>
      <c r="K139" s="210" t="s">
        <v>151</v>
      </c>
      <c r="L139" s="39"/>
      <c r="M139" s="215" t="s">
        <v>1</v>
      </c>
      <c r="N139" s="216" t="s">
        <v>44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152</v>
      </c>
      <c r="AT139" s="219" t="s">
        <v>147</v>
      </c>
      <c r="AU139" s="219" t="s">
        <v>87</v>
      </c>
      <c r="AY139" s="17" t="s">
        <v>145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83</v>
      </c>
      <c r="BK139" s="220">
        <f>ROUND(I139*H139,2)</f>
        <v>0</v>
      </c>
      <c r="BL139" s="17" t="s">
        <v>152</v>
      </c>
      <c r="BM139" s="219" t="s">
        <v>606</v>
      </c>
    </row>
    <row r="140" spans="1:65" s="2" customFormat="1" ht="19.5">
      <c r="A140" s="34"/>
      <c r="B140" s="35"/>
      <c r="C140" s="36"/>
      <c r="D140" s="221" t="s">
        <v>154</v>
      </c>
      <c r="E140" s="36"/>
      <c r="F140" s="222" t="s">
        <v>607</v>
      </c>
      <c r="G140" s="36"/>
      <c r="H140" s="36"/>
      <c r="I140" s="122"/>
      <c r="J140" s="36"/>
      <c r="K140" s="36"/>
      <c r="L140" s="39"/>
      <c r="M140" s="223"/>
      <c r="N140" s="22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154</v>
      </c>
      <c r="AU140" s="17" t="s">
        <v>87</v>
      </c>
    </row>
    <row r="141" spans="1:65" s="13" customFormat="1">
      <c r="B141" s="225"/>
      <c r="C141" s="226"/>
      <c r="D141" s="221" t="s">
        <v>156</v>
      </c>
      <c r="E141" s="227" t="s">
        <v>1</v>
      </c>
      <c r="F141" s="228" t="s">
        <v>608</v>
      </c>
      <c r="G141" s="226"/>
      <c r="H141" s="229">
        <v>2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156</v>
      </c>
      <c r="AU141" s="235" t="s">
        <v>87</v>
      </c>
      <c r="AV141" s="13" t="s">
        <v>87</v>
      </c>
      <c r="AW141" s="13" t="s">
        <v>34</v>
      </c>
      <c r="AX141" s="13" t="s">
        <v>83</v>
      </c>
      <c r="AY141" s="235" t="s">
        <v>145</v>
      </c>
    </row>
    <row r="142" spans="1:65" s="2" customFormat="1" ht="16.5" customHeight="1">
      <c r="A142" s="34"/>
      <c r="B142" s="35"/>
      <c r="C142" s="257" t="s">
        <v>177</v>
      </c>
      <c r="D142" s="257" t="s">
        <v>290</v>
      </c>
      <c r="E142" s="258" t="s">
        <v>609</v>
      </c>
      <c r="F142" s="259" t="s">
        <v>610</v>
      </c>
      <c r="G142" s="260" t="s">
        <v>293</v>
      </c>
      <c r="H142" s="261">
        <v>0.5</v>
      </c>
      <c r="I142" s="262"/>
      <c r="J142" s="263">
        <f>ROUND(I142*H142,2)</f>
        <v>0</v>
      </c>
      <c r="K142" s="259" t="s">
        <v>151</v>
      </c>
      <c r="L142" s="264"/>
      <c r="M142" s="265" t="s">
        <v>1</v>
      </c>
      <c r="N142" s="266" t="s">
        <v>44</v>
      </c>
      <c r="O142" s="71"/>
      <c r="P142" s="217">
        <f>O142*H142</f>
        <v>0</v>
      </c>
      <c r="Q142" s="217">
        <v>1E-3</v>
      </c>
      <c r="R142" s="217">
        <f>Q142*H142</f>
        <v>5.0000000000000001E-4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197</v>
      </c>
      <c r="AT142" s="219" t="s">
        <v>290</v>
      </c>
      <c r="AU142" s="219" t="s">
        <v>87</v>
      </c>
      <c r="AY142" s="17" t="s">
        <v>145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83</v>
      </c>
      <c r="BK142" s="220">
        <f>ROUND(I142*H142,2)</f>
        <v>0</v>
      </c>
      <c r="BL142" s="17" t="s">
        <v>152</v>
      </c>
      <c r="BM142" s="219" t="s">
        <v>611</v>
      </c>
    </row>
    <row r="143" spans="1:65" s="2" customFormat="1">
      <c r="A143" s="34"/>
      <c r="B143" s="35"/>
      <c r="C143" s="36"/>
      <c r="D143" s="221" t="s">
        <v>154</v>
      </c>
      <c r="E143" s="36"/>
      <c r="F143" s="222" t="s">
        <v>610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154</v>
      </c>
      <c r="AU143" s="17" t="s">
        <v>87</v>
      </c>
    </row>
    <row r="144" spans="1:65" s="13" customFormat="1">
      <c r="B144" s="225"/>
      <c r="C144" s="226"/>
      <c r="D144" s="221" t="s">
        <v>156</v>
      </c>
      <c r="E144" s="226"/>
      <c r="F144" s="228" t="s">
        <v>612</v>
      </c>
      <c r="G144" s="226"/>
      <c r="H144" s="229">
        <v>0.5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156</v>
      </c>
      <c r="AU144" s="235" t="s">
        <v>87</v>
      </c>
      <c r="AV144" s="13" t="s">
        <v>87</v>
      </c>
      <c r="AW144" s="13" t="s">
        <v>4</v>
      </c>
      <c r="AX144" s="13" t="s">
        <v>83</v>
      </c>
      <c r="AY144" s="235" t="s">
        <v>145</v>
      </c>
    </row>
    <row r="145" spans="1:65" s="2" customFormat="1" ht="16.5" customHeight="1">
      <c r="A145" s="34"/>
      <c r="B145" s="35"/>
      <c r="C145" s="208" t="s">
        <v>183</v>
      </c>
      <c r="D145" s="208" t="s">
        <v>147</v>
      </c>
      <c r="E145" s="209" t="s">
        <v>613</v>
      </c>
      <c r="F145" s="210" t="s">
        <v>614</v>
      </c>
      <c r="G145" s="211" t="s">
        <v>168</v>
      </c>
      <c r="H145" s="212">
        <v>2</v>
      </c>
      <c r="I145" s="213"/>
      <c r="J145" s="214">
        <f>ROUND(I145*H145,2)</f>
        <v>0</v>
      </c>
      <c r="K145" s="210" t="s">
        <v>151</v>
      </c>
      <c r="L145" s="39"/>
      <c r="M145" s="215" t="s">
        <v>1</v>
      </c>
      <c r="N145" s="216" t="s">
        <v>44</v>
      </c>
      <c r="O145" s="71"/>
      <c r="P145" s="217">
        <f>O145*H145</f>
        <v>0</v>
      </c>
      <c r="Q145" s="217">
        <v>2.0000000000000002E-5</v>
      </c>
      <c r="R145" s="217">
        <f>Q145*H145</f>
        <v>4.0000000000000003E-5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152</v>
      </c>
      <c r="AT145" s="219" t="s">
        <v>147</v>
      </c>
      <c r="AU145" s="219" t="s">
        <v>87</v>
      </c>
      <c r="AY145" s="17" t="s">
        <v>145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83</v>
      </c>
      <c r="BK145" s="220">
        <f>ROUND(I145*H145,2)</f>
        <v>0</v>
      </c>
      <c r="BL145" s="17" t="s">
        <v>152</v>
      </c>
      <c r="BM145" s="219" t="s">
        <v>615</v>
      </c>
    </row>
    <row r="146" spans="1:65" s="2" customFormat="1">
      <c r="A146" s="34"/>
      <c r="B146" s="35"/>
      <c r="C146" s="36"/>
      <c r="D146" s="221" t="s">
        <v>154</v>
      </c>
      <c r="E146" s="36"/>
      <c r="F146" s="222" t="s">
        <v>616</v>
      </c>
      <c r="G146" s="36"/>
      <c r="H146" s="36"/>
      <c r="I146" s="122"/>
      <c r="J146" s="36"/>
      <c r="K146" s="36"/>
      <c r="L146" s="39"/>
      <c r="M146" s="223"/>
      <c r="N146" s="22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154</v>
      </c>
      <c r="AU146" s="17" t="s">
        <v>87</v>
      </c>
    </row>
    <row r="147" spans="1:65" s="13" customFormat="1">
      <c r="B147" s="225"/>
      <c r="C147" s="226"/>
      <c r="D147" s="221" t="s">
        <v>156</v>
      </c>
      <c r="E147" s="227" t="s">
        <v>1</v>
      </c>
      <c r="F147" s="228" t="s">
        <v>617</v>
      </c>
      <c r="G147" s="226"/>
      <c r="H147" s="229">
        <v>2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156</v>
      </c>
      <c r="AU147" s="235" t="s">
        <v>87</v>
      </c>
      <c r="AV147" s="13" t="s">
        <v>87</v>
      </c>
      <c r="AW147" s="13" t="s">
        <v>34</v>
      </c>
      <c r="AX147" s="13" t="s">
        <v>83</v>
      </c>
      <c r="AY147" s="235" t="s">
        <v>145</v>
      </c>
    </row>
    <row r="148" spans="1:65" s="2" customFormat="1" ht="16.5" customHeight="1">
      <c r="A148" s="34"/>
      <c r="B148" s="35"/>
      <c r="C148" s="208" t="s">
        <v>190</v>
      </c>
      <c r="D148" s="208" t="s">
        <v>147</v>
      </c>
      <c r="E148" s="209" t="s">
        <v>583</v>
      </c>
      <c r="F148" s="210" t="s">
        <v>584</v>
      </c>
      <c r="G148" s="211" t="s">
        <v>160</v>
      </c>
      <c r="H148" s="212">
        <v>0.5</v>
      </c>
      <c r="I148" s="213"/>
      <c r="J148" s="214">
        <f>ROUND(I148*H148,2)</f>
        <v>0</v>
      </c>
      <c r="K148" s="210" t="s">
        <v>151</v>
      </c>
      <c r="L148" s="39"/>
      <c r="M148" s="215" t="s">
        <v>1</v>
      </c>
      <c r="N148" s="216" t="s">
        <v>44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152</v>
      </c>
      <c r="AT148" s="219" t="s">
        <v>147</v>
      </c>
      <c r="AU148" s="219" t="s">
        <v>87</v>
      </c>
      <c r="AY148" s="17" t="s">
        <v>145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83</v>
      </c>
      <c r="BK148" s="220">
        <f>ROUND(I148*H148,2)</f>
        <v>0</v>
      </c>
      <c r="BL148" s="17" t="s">
        <v>152</v>
      </c>
      <c r="BM148" s="219" t="s">
        <v>618</v>
      </c>
    </row>
    <row r="149" spans="1:65" s="2" customFormat="1">
      <c r="A149" s="34"/>
      <c r="B149" s="35"/>
      <c r="C149" s="36"/>
      <c r="D149" s="221" t="s">
        <v>154</v>
      </c>
      <c r="E149" s="36"/>
      <c r="F149" s="222" t="s">
        <v>586</v>
      </c>
      <c r="G149" s="36"/>
      <c r="H149" s="36"/>
      <c r="I149" s="122"/>
      <c r="J149" s="36"/>
      <c r="K149" s="36"/>
      <c r="L149" s="39"/>
      <c r="M149" s="223"/>
      <c r="N149" s="22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154</v>
      </c>
      <c r="AU149" s="17" t="s">
        <v>87</v>
      </c>
    </row>
    <row r="150" spans="1:65" s="15" customFormat="1">
      <c r="B150" s="247"/>
      <c r="C150" s="248"/>
      <c r="D150" s="221" t="s">
        <v>156</v>
      </c>
      <c r="E150" s="249" t="s">
        <v>1</v>
      </c>
      <c r="F150" s="250" t="s">
        <v>619</v>
      </c>
      <c r="G150" s="248"/>
      <c r="H150" s="249" t="s">
        <v>1</v>
      </c>
      <c r="I150" s="251"/>
      <c r="J150" s="248"/>
      <c r="K150" s="248"/>
      <c r="L150" s="252"/>
      <c r="M150" s="253"/>
      <c r="N150" s="254"/>
      <c r="O150" s="254"/>
      <c r="P150" s="254"/>
      <c r="Q150" s="254"/>
      <c r="R150" s="254"/>
      <c r="S150" s="254"/>
      <c r="T150" s="255"/>
      <c r="AT150" s="256" t="s">
        <v>156</v>
      </c>
      <c r="AU150" s="256" t="s">
        <v>87</v>
      </c>
      <c r="AV150" s="15" t="s">
        <v>83</v>
      </c>
      <c r="AW150" s="15" t="s">
        <v>34</v>
      </c>
      <c r="AX150" s="15" t="s">
        <v>79</v>
      </c>
      <c r="AY150" s="256" t="s">
        <v>145</v>
      </c>
    </row>
    <row r="151" spans="1:65" s="13" customFormat="1">
      <c r="B151" s="225"/>
      <c r="C151" s="226"/>
      <c r="D151" s="221" t="s">
        <v>156</v>
      </c>
      <c r="E151" s="227" t="s">
        <v>1</v>
      </c>
      <c r="F151" s="228" t="s">
        <v>620</v>
      </c>
      <c r="G151" s="226"/>
      <c r="H151" s="229">
        <v>0.5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156</v>
      </c>
      <c r="AU151" s="235" t="s">
        <v>87</v>
      </c>
      <c r="AV151" s="13" t="s">
        <v>87</v>
      </c>
      <c r="AW151" s="13" t="s">
        <v>34</v>
      </c>
      <c r="AX151" s="13" t="s">
        <v>83</v>
      </c>
      <c r="AY151" s="235" t="s">
        <v>145</v>
      </c>
    </row>
    <row r="152" spans="1:65" s="12" customFormat="1" ht="22.9" customHeight="1">
      <c r="B152" s="192"/>
      <c r="C152" s="193"/>
      <c r="D152" s="194" t="s">
        <v>78</v>
      </c>
      <c r="E152" s="206" t="s">
        <v>518</v>
      </c>
      <c r="F152" s="206" t="s">
        <v>519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SUM(P153:P154)</f>
        <v>0</v>
      </c>
      <c r="Q152" s="200"/>
      <c r="R152" s="201">
        <f>SUM(R153:R154)</f>
        <v>0</v>
      </c>
      <c r="S152" s="200"/>
      <c r="T152" s="202">
        <f>SUM(T153:T154)</f>
        <v>0</v>
      </c>
      <c r="AR152" s="203" t="s">
        <v>83</v>
      </c>
      <c r="AT152" s="204" t="s">
        <v>78</v>
      </c>
      <c r="AU152" s="204" t="s">
        <v>83</v>
      </c>
      <c r="AY152" s="203" t="s">
        <v>145</v>
      </c>
      <c r="BK152" s="205">
        <f>SUM(BK153:BK154)</f>
        <v>0</v>
      </c>
    </row>
    <row r="153" spans="1:65" s="2" customFormat="1" ht="21.75" customHeight="1">
      <c r="A153" s="34"/>
      <c r="B153" s="35"/>
      <c r="C153" s="208" t="s">
        <v>197</v>
      </c>
      <c r="D153" s="208" t="s">
        <v>147</v>
      </c>
      <c r="E153" s="209" t="s">
        <v>590</v>
      </c>
      <c r="F153" s="210" t="s">
        <v>591</v>
      </c>
      <c r="G153" s="211" t="s">
        <v>367</v>
      </c>
      <c r="H153" s="212">
        <v>4.0000000000000001E-3</v>
      </c>
      <c r="I153" s="213"/>
      <c r="J153" s="214">
        <f>ROUND(I153*H153,2)</f>
        <v>0</v>
      </c>
      <c r="K153" s="210" t="s">
        <v>151</v>
      </c>
      <c r="L153" s="39"/>
      <c r="M153" s="215" t="s">
        <v>1</v>
      </c>
      <c r="N153" s="216" t="s">
        <v>44</v>
      </c>
      <c r="O153" s="71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152</v>
      </c>
      <c r="AT153" s="219" t="s">
        <v>147</v>
      </c>
      <c r="AU153" s="219" t="s">
        <v>87</v>
      </c>
      <c r="AY153" s="17" t="s">
        <v>145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83</v>
      </c>
      <c r="BK153" s="220">
        <f>ROUND(I153*H153,2)</f>
        <v>0</v>
      </c>
      <c r="BL153" s="17" t="s">
        <v>152</v>
      </c>
      <c r="BM153" s="219" t="s">
        <v>621</v>
      </c>
    </row>
    <row r="154" spans="1:65" s="2" customFormat="1" ht="19.5">
      <c r="A154" s="34"/>
      <c r="B154" s="35"/>
      <c r="C154" s="36"/>
      <c r="D154" s="221" t="s">
        <v>154</v>
      </c>
      <c r="E154" s="36"/>
      <c r="F154" s="222" t="s">
        <v>593</v>
      </c>
      <c r="G154" s="36"/>
      <c r="H154" s="36"/>
      <c r="I154" s="122"/>
      <c r="J154" s="36"/>
      <c r="K154" s="36"/>
      <c r="L154" s="39"/>
      <c r="M154" s="271"/>
      <c r="N154" s="272"/>
      <c r="O154" s="273"/>
      <c r="P154" s="273"/>
      <c r="Q154" s="273"/>
      <c r="R154" s="273"/>
      <c r="S154" s="273"/>
      <c r="T154" s="27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154</v>
      </c>
      <c r="AU154" s="17" t="s">
        <v>87</v>
      </c>
    </row>
    <row r="155" spans="1:65" s="2" customFormat="1" ht="6.95" customHeight="1">
      <c r="A155" s="34"/>
      <c r="B155" s="54"/>
      <c r="C155" s="55"/>
      <c r="D155" s="55"/>
      <c r="E155" s="55"/>
      <c r="F155" s="55"/>
      <c r="G155" s="55"/>
      <c r="H155" s="55"/>
      <c r="I155" s="158"/>
      <c r="J155" s="55"/>
      <c r="K155" s="55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hLvzi/GYdSgAqiOpk67DadXsSjfdJTt3/LkJVRkMxjquNKa9qXUrDeAQyRg1EzG6Z95Z4moPxv7gsuJan+zUGA==" saltValue="+ugWcxb7Xflwa8DsFWuIJ5DNu+2Yv8B6mIFHUlbqLQ2xuvsuVlPr/geKUtfO9r/vhQ414GRUsm4ZyIHlKTO3ug==" spinCount="100000" sheet="1" objects="1" scenarios="1" formatColumns="0" formatRows="0" autoFilter="0"/>
  <autoFilter ref="C126:K154" xr:uid="{00000000-0009-0000-0000-000003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2:BM15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100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opevnění, ř.km 49,250 - 49,505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7"/>
      <c r="G9" s="297"/>
      <c r="H9" s="297"/>
      <c r="I9" s="115"/>
      <c r="L9" s="20"/>
    </row>
    <row r="10" spans="1:46" s="1" customFormat="1" ht="12" customHeight="1">
      <c r="B10" s="20"/>
      <c r="D10" s="121" t="s">
        <v>534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535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594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622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ROUND((SUM(BE127:BE151)),  2)</f>
        <v>0</v>
      </c>
      <c r="G37" s="34"/>
      <c r="H37" s="34"/>
      <c r="I37" s="137">
        <v>0.21</v>
      </c>
      <c r="J37" s="136">
        <f>ROUND(((SUM(BE127:BE151))*I37),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ROUND((SUM(BF127:BF151)),  2)</f>
        <v>0</v>
      </c>
      <c r="G38" s="34"/>
      <c r="H38" s="34"/>
      <c r="I38" s="137">
        <v>0.15</v>
      </c>
      <c r="J38" s="136">
        <f>ROUND(((SUM(BF127:BF151))*I38),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ROUND((SUM(BG127:BG151)),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ROUND((SUM(BH127:BH151)),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ROUND((SUM(BI127:BI151)),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opevnění, ř.km 49,250 - 49,505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311"/>
      <c r="G87" s="311"/>
      <c r="H87" s="311"/>
      <c r="I87" s="115"/>
      <c r="J87" s="22"/>
      <c r="K87" s="22"/>
      <c r="L87" s="20"/>
    </row>
    <row r="88" spans="1:31" s="1" customFormat="1" ht="12" customHeight="1">
      <c r="B88" s="21"/>
      <c r="C88" s="29" t="s">
        <v>534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535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594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04" t="str">
        <f>E13</f>
        <v>1.1.2 - Péče o vysazené porosty 2.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J128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J129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128</v>
      </c>
      <c r="E103" s="176"/>
      <c r="F103" s="176"/>
      <c r="G103" s="176"/>
      <c r="H103" s="176"/>
      <c r="I103" s="177"/>
      <c r="J103" s="178">
        <f>J149</f>
        <v>0</v>
      </c>
      <c r="K103" s="104"/>
      <c r="L103" s="179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130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22" t="str">
        <f>E7</f>
        <v>Úpa, Trutnov, oprava LB opevnění, ř.km 49,250 - 49,505</v>
      </c>
      <c r="F113" s="323"/>
      <c r="G113" s="323"/>
      <c r="H113" s="323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113</v>
      </c>
      <c r="D114" s="22"/>
      <c r="E114" s="22"/>
      <c r="F114" s="22"/>
      <c r="G114" s="22"/>
      <c r="H114" s="22"/>
      <c r="I114" s="115"/>
      <c r="J114" s="22"/>
      <c r="K114" s="22"/>
      <c r="L114" s="20"/>
    </row>
    <row r="115" spans="1:63" s="1" customFormat="1" ht="16.5" customHeight="1">
      <c r="B115" s="21"/>
      <c r="C115" s="22"/>
      <c r="D115" s="22"/>
      <c r="E115" s="322" t="s">
        <v>114</v>
      </c>
      <c r="F115" s="311"/>
      <c r="G115" s="311"/>
      <c r="H115" s="311"/>
      <c r="I115" s="115"/>
      <c r="J115" s="22"/>
      <c r="K115" s="22"/>
      <c r="L115" s="20"/>
    </row>
    <row r="116" spans="1:63" s="1" customFormat="1" ht="12" customHeight="1">
      <c r="B116" s="21"/>
      <c r="C116" s="29" t="s">
        <v>534</v>
      </c>
      <c r="D116" s="22"/>
      <c r="E116" s="22"/>
      <c r="F116" s="22"/>
      <c r="G116" s="22"/>
      <c r="H116" s="22"/>
      <c r="I116" s="115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31" t="s">
        <v>535</v>
      </c>
      <c r="F117" s="321"/>
      <c r="G117" s="321"/>
      <c r="H117" s="321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594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304" t="str">
        <f>E13</f>
        <v>1.1.2 - Péče o vysazené porosty 2. rokem po výsadbě</v>
      </c>
      <c r="F119" s="321"/>
      <c r="G119" s="321"/>
      <c r="H119" s="321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22</v>
      </c>
      <c r="D121" s="36"/>
      <c r="E121" s="36"/>
      <c r="F121" s="27" t="str">
        <f>F16</f>
        <v>Trutnov</v>
      </c>
      <c r="G121" s="36"/>
      <c r="H121" s="36"/>
      <c r="I121" s="123" t="s">
        <v>24</v>
      </c>
      <c r="J121" s="66" t="str">
        <f>IF(J16="","",J16)</f>
        <v>6.4.2020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40.15" customHeight="1">
      <c r="A123" s="34"/>
      <c r="B123" s="35"/>
      <c r="C123" s="29" t="s">
        <v>26</v>
      </c>
      <c r="D123" s="36"/>
      <c r="E123" s="36"/>
      <c r="F123" s="27" t="str">
        <f>E19</f>
        <v>Povodí Labe,státní podnik,Víta Nejedlého 951/3,HK3</v>
      </c>
      <c r="G123" s="36"/>
      <c r="H123" s="36"/>
      <c r="I123" s="123" t="s">
        <v>32</v>
      </c>
      <c r="J123" s="32" t="str">
        <f>E25</f>
        <v>Multiaqua s.r.o., Veverkova 1343, HK 2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IF(E22="","",E22)</f>
        <v>Vyplň údaj</v>
      </c>
      <c r="G124" s="36"/>
      <c r="H124" s="36"/>
      <c r="I124" s="123" t="s">
        <v>35</v>
      </c>
      <c r="J124" s="32" t="str">
        <f>E28</f>
        <v>Ing. Pavel Romášek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131</v>
      </c>
      <c r="D126" s="183" t="s">
        <v>64</v>
      </c>
      <c r="E126" s="183" t="s">
        <v>60</v>
      </c>
      <c r="F126" s="183" t="s">
        <v>61</v>
      </c>
      <c r="G126" s="183" t="s">
        <v>132</v>
      </c>
      <c r="H126" s="183" t="s">
        <v>133</v>
      </c>
      <c r="I126" s="184" t="s">
        <v>134</v>
      </c>
      <c r="J126" s="183" t="s">
        <v>118</v>
      </c>
      <c r="K126" s="185" t="s">
        <v>135</v>
      </c>
      <c r="L126" s="186"/>
      <c r="M126" s="75" t="s">
        <v>1</v>
      </c>
      <c r="N126" s="76" t="s">
        <v>43</v>
      </c>
      <c r="O126" s="76" t="s">
        <v>136</v>
      </c>
      <c r="P126" s="76" t="s">
        <v>137</v>
      </c>
      <c r="Q126" s="76" t="s">
        <v>138</v>
      </c>
      <c r="R126" s="76" t="s">
        <v>139</v>
      </c>
      <c r="S126" s="76" t="s">
        <v>140</v>
      </c>
      <c r="T126" s="77" t="s">
        <v>141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142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1.6400000000000002E-3</v>
      </c>
      <c r="S127" s="79"/>
      <c r="T127" s="190">
        <f>T128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78</v>
      </c>
      <c r="AU127" s="17" t="s">
        <v>120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78</v>
      </c>
      <c r="E128" s="195" t="s">
        <v>143</v>
      </c>
      <c r="F128" s="195" t="s">
        <v>144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P129+P149</f>
        <v>0</v>
      </c>
      <c r="Q128" s="200"/>
      <c r="R128" s="201">
        <f>R129+R149</f>
        <v>1.6400000000000002E-3</v>
      </c>
      <c r="S128" s="200"/>
      <c r="T128" s="202">
        <f>T129+T149</f>
        <v>0</v>
      </c>
      <c r="AR128" s="203" t="s">
        <v>83</v>
      </c>
      <c r="AT128" s="204" t="s">
        <v>78</v>
      </c>
      <c r="AU128" s="204" t="s">
        <v>79</v>
      </c>
      <c r="AY128" s="203" t="s">
        <v>145</v>
      </c>
      <c r="BK128" s="205">
        <f>BK129+BK149</f>
        <v>0</v>
      </c>
    </row>
    <row r="129" spans="1:65" s="12" customFormat="1" ht="22.9" customHeight="1">
      <c r="B129" s="192"/>
      <c r="C129" s="193"/>
      <c r="D129" s="194" t="s">
        <v>78</v>
      </c>
      <c r="E129" s="206" t="s">
        <v>83</v>
      </c>
      <c r="F129" s="206" t="s">
        <v>146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SUM(P130:P148)</f>
        <v>0</v>
      </c>
      <c r="Q129" s="200"/>
      <c r="R129" s="201">
        <f>SUM(R130:R148)</f>
        <v>1.6400000000000002E-3</v>
      </c>
      <c r="S129" s="200"/>
      <c r="T129" s="202">
        <f>SUM(T130:T148)</f>
        <v>0</v>
      </c>
      <c r="AR129" s="203" t="s">
        <v>83</v>
      </c>
      <c r="AT129" s="204" t="s">
        <v>78</v>
      </c>
      <c r="AU129" s="204" t="s">
        <v>83</v>
      </c>
      <c r="AY129" s="203" t="s">
        <v>145</v>
      </c>
      <c r="BK129" s="205">
        <f>SUM(BK130:BK148)</f>
        <v>0</v>
      </c>
    </row>
    <row r="130" spans="1:65" s="2" customFormat="1" ht="21.75" customHeight="1">
      <c r="A130" s="34"/>
      <c r="B130" s="35"/>
      <c r="C130" s="208" t="s">
        <v>83</v>
      </c>
      <c r="D130" s="208" t="s">
        <v>147</v>
      </c>
      <c r="E130" s="209" t="s">
        <v>563</v>
      </c>
      <c r="F130" s="210" t="s">
        <v>564</v>
      </c>
      <c r="G130" s="211" t="s">
        <v>168</v>
      </c>
      <c r="H130" s="212">
        <v>2</v>
      </c>
      <c r="I130" s="213"/>
      <c r="J130" s="214">
        <f>ROUND(I130*H130,2)</f>
        <v>0</v>
      </c>
      <c r="K130" s="210" t="s">
        <v>151</v>
      </c>
      <c r="L130" s="39"/>
      <c r="M130" s="215" t="s">
        <v>1</v>
      </c>
      <c r="N130" s="216" t="s">
        <v>44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152</v>
      </c>
      <c r="AT130" s="219" t="s">
        <v>147</v>
      </c>
      <c r="AU130" s="219" t="s">
        <v>87</v>
      </c>
      <c r="AY130" s="17" t="s">
        <v>145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83</v>
      </c>
      <c r="BK130" s="220">
        <f>ROUND(I130*H130,2)</f>
        <v>0</v>
      </c>
      <c r="BL130" s="17" t="s">
        <v>152</v>
      </c>
      <c r="BM130" s="219" t="s">
        <v>623</v>
      </c>
    </row>
    <row r="131" spans="1:65" s="2" customFormat="1" ht="19.5">
      <c r="A131" s="34"/>
      <c r="B131" s="35"/>
      <c r="C131" s="36"/>
      <c r="D131" s="221" t="s">
        <v>154</v>
      </c>
      <c r="E131" s="36"/>
      <c r="F131" s="222" t="s">
        <v>566</v>
      </c>
      <c r="G131" s="36"/>
      <c r="H131" s="36"/>
      <c r="I131" s="122"/>
      <c r="J131" s="36"/>
      <c r="K131" s="36"/>
      <c r="L131" s="39"/>
      <c r="M131" s="223"/>
      <c r="N131" s="22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154</v>
      </c>
      <c r="AU131" s="17" t="s">
        <v>87</v>
      </c>
    </row>
    <row r="132" spans="1:65" s="13" customFormat="1" ht="22.5">
      <c r="B132" s="225"/>
      <c r="C132" s="226"/>
      <c r="D132" s="221" t="s">
        <v>156</v>
      </c>
      <c r="E132" s="227" t="s">
        <v>1</v>
      </c>
      <c r="F132" s="228" t="s">
        <v>624</v>
      </c>
      <c r="G132" s="226"/>
      <c r="H132" s="229">
        <v>2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156</v>
      </c>
      <c r="AU132" s="235" t="s">
        <v>87</v>
      </c>
      <c r="AV132" s="13" t="s">
        <v>87</v>
      </c>
      <c r="AW132" s="13" t="s">
        <v>34</v>
      </c>
      <c r="AX132" s="13" t="s">
        <v>83</v>
      </c>
      <c r="AY132" s="235" t="s">
        <v>145</v>
      </c>
    </row>
    <row r="133" spans="1:65" s="2" customFormat="1" ht="16.5" customHeight="1">
      <c r="A133" s="34"/>
      <c r="B133" s="35"/>
      <c r="C133" s="257" t="s">
        <v>87</v>
      </c>
      <c r="D133" s="257" t="s">
        <v>290</v>
      </c>
      <c r="E133" s="258" t="s">
        <v>568</v>
      </c>
      <c r="F133" s="259" t="s">
        <v>569</v>
      </c>
      <c r="G133" s="260" t="s">
        <v>160</v>
      </c>
      <c r="H133" s="261">
        <v>8.0000000000000002E-3</v>
      </c>
      <c r="I133" s="262"/>
      <c r="J133" s="263">
        <f>ROUND(I133*H133,2)</f>
        <v>0</v>
      </c>
      <c r="K133" s="259" t="s">
        <v>151</v>
      </c>
      <c r="L133" s="264"/>
      <c r="M133" s="265" t="s">
        <v>1</v>
      </c>
      <c r="N133" s="266" t="s">
        <v>44</v>
      </c>
      <c r="O133" s="71"/>
      <c r="P133" s="217">
        <f>O133*H133</f>
        <v>0</v>
      </c>
      <c r="Q133" s="217">
        <v>0.2</v>
      </c>
      <c r="R133" s="217">
        <f>Q133*H133</f>
        <v>1.6000000000000001E-3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197</v>
      </c>
      <c r="AT133" s="219" t="s">
        <v>290</v>
      </c>
      <c r="AU133" s="219" t="s">
        <v>87</v>
      </c>
      <c r="AY133" s="17" t="s">
        <v>145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83</v>
      </c>
      <c r="BK133" s="220">
        <f>ROUND(I133*H133,2)</f>
        <v>0</v>
      </c>
      <c r="BL133" s="17" t="s">
        <v>152</v>
      </c>
      <c r="BM133" s="219" t="s">
        <v>625</v>
      </c>
    </row>
    <row r="134" spans="1:65" s="2" customFormat="1">
      <c r="A134" s="34"/>
      <c r="B134" s="35"/>
      <c r="C134" s="36"/>
      <c r="D134" s="221" t="s">
        <v>154</v>
      </c>
      <c r="E134" s="36"/>
      <c r="F134" s="222" t="s">
        <v>569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154</v>
      </c>
      <c r="AU134" s="17" t="s">
        <v>87</v>
      </c>
    </row>
    <row r="135" spans="1:65" s="13" customFormat="1">
      <c r="B135" s="225"/>
      <c r="C135" s="226"/>
      <c r="D135" s="221" t="s">
        <v>156</v>
      </c>
      <c r="E135" s="227" t="s">
        <v>1</v>
      </c>
      <c r="F135" s="228" t="s">
        <v>626</v>
      </c>
      <c r="G135" s="226"/>
      <c r="H135" s="229">
        <v>8.0000000000000002E-3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156</v>
      </c>
      <c r="AU135" s="235" t="s">
        <v>87</v>
      </c>
      <c r="AV135" s="13" t="s">
        <v>87</v>
      </c>
      <c r="AW135" s="13" t="s">
        <v>34</v>
      </c>
      <c r="AX135" s="13" t="s">
        <v>83</v>
      </c>
      <c r="AY135" s="235" t="s">
        <v>145</v>
      </c>
    </row>
    <row r="136" spans="1:65" s="2" customFormat="1" ht="16.5" customHeight="1">
      <c r="A136" s="34"/>
      <c r="B136" s="35"/>
      <c r="C136" s="208" t="s">
        <v>94</v>
      </c>
      <c r="D136" s="208" t="s">
        <v>147</v>
      </c>
      <c r="E136" s="209" t="s">
        <v>578</v>
      </c>
      <c r="F136" s="210" t="s">
        <v>600</v>
      </c>
      <c r="G136" s="211" t="s">
        <v>168</v>
      </c>
      <c r="H136" s="212">
        <v>2</v>
      </c>
      <c r="I136" s="213"/>
      <c r="J136" s="214">
        <f>ROUND(I136*H136,2)</f>
        <v>0</v>
      </c>
      <c r="K136" s="210" t="s">
        <v>1</v>
      </c>
      <c r="L136" s="39"/>
      <c r="M136" s="215" t="s">
        <v>1</v>
      </c>
      <c r="N136" s="216" t="s">
        <v>44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152</v>
      </c>
      <c r="AT136" s="219" t="s">
        <v>147</v>
      </c>
      <c r="AU136" s="219" t="s">
        <v>87</v>
      </c>
      <c r="AY136" s="17" t="s">
        <v>145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83</v>
      </c>
      <c r="BK136" s="220">
        <f>ROUND(I136*H136,2)</f>
        <v>0</v>
      </c>
      <c r="BL136" s="17" t="s">
        <v>152</v>
      </c>
      <c r="BM136" s="219" t="s">
        <v>627</v>
      </c>
    </row>
    <row r="137" spans="1:65" s="2" customFormat="1">
      <c r="A137" s="34"/>
      <c r="B137" s="35"/>
      <c r="C137" s="36"/>
      <c r="D137" s="221" t="s">
        <v>154</v>
      </c>
      <c r="E137" s="36"/>
      <c r="F137" s="222" t="s">
        <v>602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154</v>
      </c>
      <c r="AU137" s="17" t="s">
        <v>87</v>
      </c>
    </row>
    <row r="138" spans="1:65" s="13" customFormat="1">
      <c r="B138" s="225"/>
      <c r="C138" s="226"/>
      <c r="D138" s="221" t="s">
        <v>156</v>
      </c>
      <c r="E138" s="227" t="s">
        <v>1</v>
      </c>
      <c r="F138" s="228" t="s">
        <v>628</v>
      </c>
      <c r="G138" s="226"/>
      <c r="H138" s="229">
        <v>2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156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145</v>
      </c>
    </row>
    <row r="139" spans="1:65" s="2" customFormat="1" ht="21.75" customHeight="1">
      <c r="A139" s="34"/>
      <c r="B139" s="35"/>
      <c r="C139" s="208" t="s">
        <v>152</v>
      </c>
      <c r="D139" s="208" t="s">
        <v>147</v>
      </c>
      <c r="E139" s="209" t="s">
        <v>629</v>
      </c>
      <c r="F139" s="210" t="s">
        <v>630</v>
      </c>
      <c r="G139" s="211" t="s">
        <v>168</v>
      </c>
      <c r="H139" s="212">
        <v>2</v>
      </c>
      <c r="I139" s="213"/>
      <c r="J139" s="214">
        <f>ROUND(I139*H139,2)</f>
        <v>0</v>
      </c>
      <c r="K139" s="210" t="s">
        <v>151</v>
      </c>
      <c r="L139" s="39"/>
      <c r="M139" s="215" t="s">
        <v>1</v>
      </c>
      <c r="N139" s="216" t="s">
        <v>44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152</v>
      </c>
      <c r="AT139" s="219" t="s">
        <v>147</v>
      </c>
      <c r="AU139" s="219" t="s">
        <v>87</v>
      </c>
      <c r="AY139" s="17" t="s">
        <v>145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83</v>
      </c>
      <c r="BK139" s="220">
        <f>ROUND(I139*H139,2)</f>
        <v>0</v>
      </c>
      <c r="BL139" s="17" t="s">
        <v>152</v>
      </c>
      <c r="BM139" s="219" t="s">
        <v>631</v>
      </c>
    </row>
    <row r="140" spans="1:65" s="2" customFormat="1" ht="19.5">
      <c r="A140" s="34"/>
      <c r="B140" s="35"/>
      <c r="C140" s="36"/>
      <c r="D140" s="221" t="s">
        <v>154</v>
      </c>
      <c r="E140" s="36"/>
      <c r="F140" s="222" t="s">
        <v>632</v>
      </c>
      <c r="G140" s="36"/>
      <c r="H140" s="36"/>
      <c r="I140" s="122"/>
      <c r="J140" s="36"/>
      <c r="K140" s="36"/>
      <c r="L140" s="39"/>
      <c r="M140" s="223"/>
      <c r="N140" s="22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154</v>
      </c>
      <c r="AU140" s="17" t="s">
        <v>87</v>
      </c>
    </row>
    <row r="141" spans="1:65" s="13" customFormat="1">
      <c r="B141" s="225"/>
      <c r="C141" s="226"/>
      <c r="D141" s="221" t="s">
        <v>156</v>
      </c>
      <c r="E141" s="227" t="s">
        <v>1</v>
      </c>
      <c r="F141" s="228" t="s">
        <v>633</v>
      </c>
      <c r="G141" s="226"/>
      <c r="H141" s="229">
        <v>2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156</v>
      </c>
      <c r="AU141" s="235" t="s">
        <v>87</v>
      </c>
      <c r="AV141" s="13" t="s">
        <v>87</v>
      </c>
      <c r="AW141" s="13" t="s">
        <v>34</v>
      </c>
      <c r="AX141" s="13" t="s">
        <v>83</v>
      </c>
      <c r="AY141" s="235" t="s">
        <v>145</v>
      </c>
    </row>
    <row r="142" spans="1:65" s="2" customFormat="1" ht="16.5" customHeight="1">
      <c r="A142" s="34"/>
      <c r="B142" s="35"/>
      <c r="C142" s="208" t="s">
        <v>177</v>
      </c>
      <c r="D142" s="208" t="s">
        <v>147</v>
      </c>
      <c r="E142" s="209" t="s">
        <v>613</v>
      </c>
      <c r="F142" s="210" t="s">
        <v>614</v>
      </c>
      <c r="G142" s="211" t="s">
        <v>168</v>
      </c>
      <c r="H142" s="212">
        <v>2</v>
      </c>
      <c r="I142" s="213"/>
      <c r="J142" s="214">
        <f>ROUND(I142*H142,2)</f>
        <v>0</v>
      </c>
      <c r="K142" s="210" t="s">
        <v>151</v>
      </c>
      <c r="L142" s="39"/>
      <c r="M142" s="215" t="s">
        <v>1</v>
      </c>
      <c r="N142" s="216" t="s">
        <v>44</v>
      </c>
      <c r="O142" s="71"/>
      <c r="P142" s="217">
        <f>O142*H142</f>
        <v>0</v>
      </c>
      <c r="Q142" s="217">
        <v>2.0000000000000002E-5</v>
      </c>
      <c r="R142" s="217">
        <f>Q142*H142</f>
        <v>4.0000000000000003E-5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152</v>
      </c>
      <c r="AT142" s="219" t="s">
        <v>147</v>
      </c>
      <c r="AU142" s="219" t="s">
        <v>87</v>
      </c>
      <c r="AY142" s="17" t="s">
        <v>145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83</v>
      </c>
      <c r="BK142" s="220">
        <f>ROUND(I142*H142,2)</f>
        <v>0</v>
      </c>
      <c r="BL142" s="17" t="s">
        <v>152</v>
      </c>
      <c r="BM142" s="219" t="s">
        <v>634</v>
      </c>
    </row>
    <row r="143" spans="1:65" s="2" customFormat="1">
      <c r="A143" s="34"/>
      <c r="B143" s="35"/>
      <c r="C143" s="36"/>
      <c r="D143" s="221" t="s">
        <v>154</v>
      </c>
      <c r="E143" s="36"/>
      <c r="F143" s="222" t="s">
        <v>616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154</v>
      </c>
      <c r="AU143" s="17" t="s">
        <v>87</v>
      </c>
    </row>
    <row r="144" spans="1:65" s="13" customFormat="1">
      <c r="B144" s="225"/>
      <c r="C144" s="226"/>
      <c r="D144" s="221" t="s">
        <v>156</v>
      </c>
      <c r="E144" s="227" t="s">
        <v>1</v>
      </c>
      <c r="F144" s="228" t="s">
        <v>617</v>
      </c>
      <c r="G144" s="226"/>
      <c r="H144" s="229">
        <v>2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156</v>
      </c>
      <c r="AU144" s="235" t="s">
        <v>87</v>
      </c>
      <c r="AV144" s="13" t="s">
        <v>87</v>
      </c>
      <c r="AW144" s="13" t="s">
        <v>34</v>
      </c>
      <c r="AX144" s="13" t="s">
        <v>83</v>
      </c>
      <c r="AY144" s="235" t="s">
        <v>145</v>
      </c>
    </row>
    <row r="145" spans="1:65" s="2" customFormat="1" ht="16.5" customHeight="1">
      <c r="A145" s="34"/>
      <c r="B145" s="35"/>
      <c r="C145" s="208" t="s">
        <v>183</v>
      </c>
      <c r="D145" s="208" t="s">
        <v>147</v>
      </c>
      <c r="E145" s="209" t="s">
        <v>583</v>
      </c>
      <c r="F145" s="210" t="s">
        <v>584</v>
      </c>
      <c r="G145" s="211" t="s">
        <v>160</v>
      </c>
      <c r="H145" s="212">
        <v>0.5</v>
      </c>
      <c r="I145" s="213"/>
      <c r="J145" s="214">
        <f>ROUND(I145*H145,2)</f>
        <v>0</v>
      </c>
      <c r="K145" s="210" t="s">
        <v>151</v>
      </c>
      <c r="L145" s="39"/>
      <c r="M145" s="215" t="s">
        <v>1</v>
      </c>
      <c r="N145" s="216" t="s">
        <v>44</v>
      </c>
      <c r="O145" s="71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152</v>
      </c>
      <c r="AT145" s="219" t="s">
        <v>147</v>
      </c>
      <c r="AU145" s="219" t="s">
        <v>87</v>
      </c>
      <c r="AY145" s="17" t="s">
        <v>145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83</v>
      </c>
      <c r="BK145" s="220">
        <f>ROUND(I145*H145,2)</f>
        <v>0</v>
      </c>
      <c r="BL145" s="17" t="s">
        <v>152</v>
      </c>
      <c r="BM145" s="219" t="s">
        <v>635</v>
      </c>
    </row>
    <row r="146" spans="1:65" s="2" customFormat="1">
      <c r="A146" s="34"/>
      <c r="B146" s="35"/>
      <c r="C146" s="36"/>
      <c r="D146" s="221" t="s">
        <v>154</v>
      </c>
      <c r="E146" s="36"/>
      <c r="F146" s="222" t="s">
        <v>586</v>
      </c>
      <c r="G146" s="36"/>
      <c r="H146" s="36"/>
      <c r="I146" s="122"/>
      <c r="J146" s="36"/>
      <c r="K146" s="36"/>
      <c r="L146" s="39"/>
      <c r="M146" s="223"/>
      <c r="N146" s="22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154</v>
      </c>
      <c r="AU146" s="17" t="s">
        <v>87</v>
      </c>
    </row>
    <row r="147" spans="1:65" s="15" customFormat="1">
      <c r="B147" s="247"/>
      <c r="C147" s="248"/>
      <c r="D147" s="221" t="s">
        <v>156</v>
      </c>
      <c r="E147" s="249" t="s">
        <v>1</v>
      </c>
      <c r="F147" s="250" t="s">
        <v>619</v>
      </c>
      <c r="G147" s="248"/>
      <c r="H147" s="249" t="s">
        <v>1</v>
      </c>
      <c r="I147" s="251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156</v>
      </c>
      <c r="AU147" s="256" t="s">
        <v>87</v>
      </c>
      <c r="AV147" s="15" t="s">
        <v>83</v>
      </c>
      <c r="AW147" s="15" t="s">
        <v>34</v>
      </c>
      <c r="AX147" s="15" t="s">
        <v>79</v>
      </c>
      <c r="AY147" s="256" t="s">
        <v>145</v>
      </c>
    </row>
    <row r="148" spans="1:65" s="13" customFormat="1">
      <c r="B148" s="225"/>
      <c r="C148" s="226"/>
      <c r="D148" s="221" t="s">
        <v>156</v>
      </c>
      <c r="E148" s="227" t="s">
        <v>1</v>
      </c>
      <c r="F148" s="228" t="s">
        <v>620</v>
      </c>
      <c r="G148" s="226"/>
      <c r="H148" s="229">
        <v>0.5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156</v>
      </c>
      <c r="AU148" s="235" t="s">
        <v>87</v>
      </c>
      <c r="AV148" s="13" t="s">
        <v>87</v>
      </c>
      <c r="AW148" s="13" t="s">
        <v>34</v>
      </c>
      <c r="AX148" s="13" t="s">
        <v>83</v>
      </c>
      <c r="AY148" s="235" t="s">
        <v>145</v>
      </c>
    </row>
    <row r="149" spans="1:65" s="12" customFormat="1" ht="22.9" customHeight="1">
      <c r="B149" s="192"/>
      <c r="C149" s="193"/>
      <c r="D149" s="194" t="s">
        <v>78</v>
      </c>
      <c r="E149" s="206" t="s">
        <v>518</v>
      </c>
      <c r="F149" s="206" t="s">
        <v>519</v>
      </c>
      <c r="G149" s="193"/>
      <c r="H149" s="193"/>
      <c r="I149" s="196"/>
      <c r="J149" s="207">
        <f>BK149</f>
        <v>0</v>
      </c>
      <c r="K149" s="193"/>
      <c r="L149" s="198"/>
      <c r="M149" s="199"/>
      <c r="N149" s="200"/>
      <c r="O149" s="200"/>
      <c r="P149" s="201">
        <f>SUM(P150:P151)</f>
        <v>0</v>
      </c>
      <c r="Q149" s="200"/>
      <c r="R149" s="201">
        <f>SUM(R150:R151)</f>
        <v>0</v>
      </c>
      <c r="S149" s="200"/>
      <c r="T149" s="202">
        <f>SUM(T150:T151)</f>
        <v>0</v>
      </c>
      <c r="AR149" s="203" t="s">
        <v>83</v>
      </c>
      <c r="AT149" s="204" t="s">
        <v>78</v>
      </c>
      <c r="AU149" s="204" t="s">
        <v>83</v>
      </c>
      <c r="AY149" s="203" t="s">
        <v>145</v>
      </c>
      <c r="BK149" s="205">
        <f>SUM(BK150:BK151)</f>
        <v>0</v>
      </c>
    </row>
    <row r="150" spans="1:65" s="2" customFormat="1" ht="21.75" customHeight="1">
      <c r="A150" s="34"/>
      <c r="B150" s="35"/>
      <c r="C150" s="208" t="s">
        <v>190</v>
      </c>
      <c r="D150" s="208" t="s">
        <v>147</v>
      </c>
      <c r="E150" s="209" t="s">
        <v>590</v>
      </c>
      <c r="F150" s="210" t="s">
        <v>591</v>
      </c>
      <c r="G150" s="211" t="s">
        <v>367</v>
      </c>
      <c r="H150" s="212">
        <v>2E-3</v>
      </c>
      <c r="I150" s="213"/>
      <c r="J150" s="214">
        <f>ROUND(I150*H150,2)</f>
        <v>0</v>
      </c>
      <c r="K150" s="210" t="s">
        <v>151</v>
      </c>
      <c r="L150" s="39"/>
      <c r="M150" s="215" t="s">
        <v>1</v>
      </c>
      <c r="N150" s="216" t="s">
        <v>44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152</v>
      </c>
      <c r="AT150" s="219" t="s">
        <v>147</v>
      </c>
      <c r="AU150" s="219" t="s">
        <v>87</v>
      </c>
      <c r="AY150" s="17" t="s">
        <v>145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83</v>
      </c>
      <c r="BK150" s="220">
        <f>ROUND(I150*H150,2)</f>
        <v>0</v>
      </c>
      <c r="BL150" s="17" t="s">
        <v>152</v>
      </c>
      <c r="BM150" s="219" t="s">
        <v>636</v>
      </c>
    </row>
    <row r="151" spans="1:65" s="2" customFormat="1" ht="19.5">
      <c r="A151" s="34"/>
      <c r="B151" s="35"/>
      <c r="C151" s="36"/>
      <c r="D151" s="221" t="s">
        <v>154</v>
      </c>
      <c r="E151" s="36"/>
      <c r="F151" s="222" t="s">
        <v>593</v>
      </c>
      <c r="G151" s="36"/>
      <c r="H151" s="36"/>
      <c r="I151" s="122"/>
      <c r="J151" s="36"/>
      <c r="K151" s="36"/>
      <c r="L151" s="39"/>
      <c r="M151" s="271"/>
      <c r="N151" s="272"/>
      <c r="O151" s="273"/>
      <c r="P151" s="273"/>
      <c r="Q151" s="273"/>
      <c r="R151" s="273"/>
      <c r="S151" s="273"/>
      <c r="T151" s="27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154</v>
      </c>
      <c r="AU151" s="17" t="s">
        <v>87</v>
      </c>
    </row>
    <row r="152" spans="1:65" s="2" customFormat="1" ht="6.95" customHeight="1">
      <c r="A152" s="34"/>
      <c r="B152" s="54"/>
      <c r="C152" s="55"/>
      <c r="D152" s="55"/>
      <c r="E152" s="55"/>
      <c r="F152" s="55"/>
      <c r="G152" s="55"/>
      <c r="H152" s="55"/>
      <c r="I152" s="158"/>
      <c r="J152" s="55"/>
      <c r="K152" s="55"/>
      <c r="L152" s="39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sheetProtection algorithmName="SHA-512" hashValue="hBE0/gFxelV1bUg+be2yxcB5JhLiWyDAzoJgfDGjufYptmBiZb1XoQKaFhfRbxN2eXEO/G09s+fCtKiztDApww==" saltValue="HGNtfEfyyMzQMkJ7pnGBX+uBeTgKVSJ5386yBF8FhOTOS+ebY3c9Sk9IQsmTCT5TX30DAYbswn+m6CJq/IGjjQ==" spinCount="100000" sheet="1" objects="1" scenarios="1" formatColumns="0" formatRows="0" autoFilter="0"/>
  <autoFilter ref="C126:K151" xr:uid="{00000000-0009-0000-0000-000004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opevnění, ř.km 49,250 - 49,505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7"/>
      <c r="G9" s="297"/>
      <c r="H9" s="297"/>
      <c r="I9" s="115"/>
      <c r="L9" s="20"/>
    </row>
    <row r="10" spans="1:46" s="1" customFormat="1" ht="12" customHeight="1">
      <c r="B10" s="20"/>
      <c r="D10" s="121" t="s">
        <v>534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535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594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637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ROUND(J126,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ROUND((SUM(BE126:BE138)),  2)</f>
        <v>0</v>
      </c>
      <c r="G37" s="34"/>
      <c r="H37" s="34"/>
      <c r="I37" s="137">
        <v>0.21</v>
      </c>
      <c r="J37" s="136">
        <f>ROUND(((SUM(BE126:BE138))*I37),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ROUND((SUM(BF126:BF138)),  2)</f>
        <v>0</v>
      </c>
      <c r="G38" s="34"/>
      <c r="H38" s="34"/>
      <c r="I38" s="137">
        <v>0.15</v>
      </c>
      <c r="J38" s="136">
        <f>ROUND(((SUM(BF126:BF138))*I38),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ROUND((SUM(BG126:BG138)),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ROUND((SUM(BH126:BH138)),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ROUND((SUM(BI126:BI138)),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opevnění, ř.km 49,250 - 49,505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311"/>
      <c r="G87" s="311"/>
      <c r="H87" s="311"/>
      <c r="I87" s="115"/>
      <c r="J87" s="22"/>
      <c r="K87" s="22"/>
      <c r="L87" s="20"/>
    </row>
    <row r="88" spans="1:31" s="1" customFormat="1" ht="12" customHeight="1">
      <c r="B88" s="21"/>
      <c r="C88" s="29" t="s">
        <v>534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535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594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04" t="str">
        <f>E13</f>
        <v>1.1.3 - Péče o vysazené porosty 3.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J126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J127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J128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130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22" t="str">
        <f>E7</f>
        <v>Úpa, Trutnov, oprava LB opevnění, ř.km 49,250 - 49,505</v>
      </c>
      <c r="F112" s="323"/>
      <c r="G112" s="323"/>
      <c r="H112" s="323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1" customFormat="1" ht="12" customHeight="1">
      <c r="B113" s="21"/>
      <c r="C113" s="29" t="s">
        <v>113</v>
      </c>
      <c r="D113" s="22"/>
      <c r="E113" s="22"/>
      <c r="F113" s="22"/>
      <c r="G113" s="22"/>
      <c r="H113" s="22"/>
      <c r="I113" s="115"/>
      <c r="J113" s="22"/>
      <c r="K113" s="22"/>
      <c r="L113" s="20"/>
    </row>
    <row r="114" spans="1:63" s="1" customFormat="1" ht="16.5" customHeight="1">
      <c r="B114" s="21"/>
      <c r="C114" s="22"/>
      <c r="D114" s="22"/>
      <c r="E114" s="322" t="s">
        <v>114</v>
      </c>
      <c r="F114" s="311"/>
      <c r="G114" s="311"/>
      <c r="H114" s="311"/>
      <c r="I114" s="115"/>
      <c r="J114" s="22"/>
      <c r="K114" s="22"/>
      <c r="L114" s="20"/>
    </row>
    <row r="115" spans="1:63" s="1" customFormat="1" ht="12" customHeight="1">
      <c r="B115" s="21"/>
      <c r="C115" s="29" t="s">
        <v>534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1" t="s">
        <v>535</v>
      </c>
      <c r="F116" s="321"/>
      <c r="G116" s="321"/>
      <c r="H116" s="321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594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04" t="str">
        <f>E13</f>
        <v>1.1.3 - Péče o vysazené porosty 3. rokem po výsadbě</v>
      </c>
      <c r="F118" s="321"/>
      <c r="G118" s="321"/>
      <c r="H118" s="321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22</v>
      </c>
      <c r="D120" s="36"/>
      <c r="E120" s="36"/>
      <c r="F120" s="27" t="str">
        <f>F16</f>
        <v>Trutnov</v>
      </c>
      <c r="G120" s="36"/>
      <c r="H120" s="36"/>
      <c r="I120" s="123" t="s">
        <v>24</v>
      </c>
      <c r="J120" s="66" t="str">
        <f>IF(J16="","",J16)</f>
        <v>6.4.2020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40.15" customHeight="1">
      <c r="A122" s="34"/>
      <c r="B122" s="35"/>
      <c r="C122" s="29" t="s">
        <v>26</v>
      </c>
      <c r="D122" s="36"/>
      <c r="E122" s="36"/>
      <c r="F122" s="27" t="str">
        <f>E19</f>
        <v>Povodí Labe,státní podnik,Víta Nejedlého 951/3,HK3</v>
      </c>
      <c r="G122" s="36"/>
      <c r="H122" s="36"/>
      <c r="I122" s="123" t="s">
        <v>32</v>
      </c>
      <c r="J122" s="32" t="str">
        <f>E25</f>
        <v>Multiaqua s.r.o., Veverkova 1343, HK 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IF(E22="","",E22)</f>
        <v>Vyplň údaj</v>
      </c>
      <c r="G123" s="36"/>
      <c r="H123" s="36"/>
      <c r="I123" s="123" t="s">
        <v>35</v>
      </c>
      <c r="J123" s="32" t="str">
        <f>E28</f>
        <v>Ing. Pavel Romášek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131</v>
      </c>
      <c r="D125" s="183" t="s">
        <v>64</v>
      </c>
      <c r="E125" s="183" t="s">
        <v>60</v>
      </c>
      <c r="F125" s="183" t="s">
        <v>61</v>
      </c>
      <c r="G125" s="183" t="s">
        <v>132</v>
      </c>
      <c r="H125" s="183" t="s">
        <v>133</v>
      </c>
      <c r="I125" s="184" t="s">
        <v>134</v>
      </c>
      <c r="J125" s="183" t="s">
        <v>118</v>
      </c>
      <c r="K125" s="185" t="s">
        <v>135</v>
      </c>
      <c r="L125" s="186"/>
      <c r="M125" s="75" t="s">
        <v>1</v>
      </c>
      <c r="N125" s="76" t="s">
        <v>43</v>
      </c>
      <c r="O125" s="76" t="s">
        <v>136</v>
      </c>
      <c r="P125" s="76" t="s">
        <v>137</v>
      </c>
      <c r="Q125" s="76" t="s">
        <v>138</v>
      </c>
      <c r="R125" s="76" t="s">
        <v>139</v>
      </c>
      <c r="S125" s="76" t="s">
        <v>140</v>
      </c>
      <c r="T125" s="77" t="s">
        <v>141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142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4.0000000000000003E-5</v>
      </c>
      <c r="S126" s="79"/>
      <c r="T126" s="190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78</v>
      </c>
      <c r="AU126" s="17" t="s">
        <v>120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78</v>
      </c>
      <c r="E127" s="195" t="s">
        <v>143</v>
      </c>
      <c r="F127" s="195" t="s">
        <v>144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</f>
        <v>0</v>
      </c>
      <c r="Q127" s="200"/>
      <c r="R127" s="201">
        <f>R128</f>
        <v>4.0000000000000003E-5</v>
      </c>
      <c r="S127" s="200"/>
      <c r="T127" s="202">
        <f>T128</f>
        <v>0</v>
      </c>
      <c r="AR127" s="203" t="s">
        <v>83</v>
      </c>
      <c r="AT127" s="204" t="s">
        <v>78</v>
      </c>
      <c r="AU127" s="204" t="s">
        <v>79</v>
      </c>
      <c r="AY127" s="203" t="s">
        <v>145</v>
      </c>
      <c r="BK127" s="205">
        <f>BK128</f>
        <v>0</v>
      </c>
    </row>
    <row r="128" spans="1:63" s="12" customFormat="1" ht="22.9" customHeight="1">
      <c r="B128" s="192"/>
      <c r="C128" s="193"/>
      <c r="D128" s="194" t="s">
        <v>78</v>
      </c>
      <c r="E128" s="206" t="s">
        <v>83</v>
      </c>
      <c r="F128" s="206" t="s">
        <v>146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SUM(P129:P138)</f>
        <v>0</v>
      </c>
      <c r="Q128" s="200"/>
      <c r="R128" s="201">
        <f>SUM(R129:R138)</f>
        <v>4.0000000000000003E-5</v>
      </c>
      <c r="S128" s="200"/>
      <c r="T128" s="202">
        <f>SUM(T129:T138)</f>
        <v>0</v>
      </c>
      <c r="AR128" s="203" t="s">
        <v>83</v>
      </c>
      <c r="AT128" s="204" t="s">
        <v>78</v>
      </c>
      <c r="AU128" s="204" t="s">
        <v>83</v>
      </c>
      <c r="AY128" s="203" t="s">
        <v>145</v>
      </c>
      <c r="BK128" s="205">
        <f>SUM(BK129:BK138)</f>
        <v>0</v>
      </c>
    </row>
    <row r="129" spans="1:65" s="2" customFormat="1" ht="16.5" customHeight="1">
      <c r="A129" s="34"/>
      <c r="B129" s="35"/>
      <c r="C129" s="208" t="s">
        <v>83</v>
      </c>
      <c r="D129" s="208" t="s">
        <v>147</v>
      </c>
      <c r="E129" s="209" t="s">
        <v>578</v>
      </c>
      <c r="F129" s="210" t="s">
        <v>600</v>
      </c>
      <c r="G129" s="211" t="s">
        <v>168</v>
      </c>
      <c r="H129" s="212">
        <v>2</v>
      </c>
      <c r="I129" s="213"/>
      <c r="J129" s="214">
        <f>ROUND(I129*H129,2)</f>
        <v>0</v>
      </c>
      <c r="K129" s="210" t="s">
        <v>1</v>
      </c>
      <c r="L129" s="39"/>
      <c r="M129" s="215" t="s">
        <v>1</v>
      </c>
      <c r="N129" s="216" t="s">
        <v>44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152</v>
      </c>
      <c r="AT129" s="219" t="s">
        <v>147</v>
      </c>
      <c r="AU129" s="219" t="s">
        <v>87</v>
      </c>
      <c r="AY129" s="17" t="s">
        <v>145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83</v>
      </c>
      <c r="BK129" s="220">
        <f>ROUND(I129*H129,2)</f>
        <v>0</v>
      </c>
      <c r="BL129" s="17" t="s">
        <v>152</v>
      </c>
      <c r="BM129" s="219" t="s">
        <v>638</v>
      </c>
    </row>
    <row r="130" spans="1:65" s="2" customFormat="1">
      <c r="A130" s="34"/>
      <c r="B130" s="35"/>
      <c r="C130" s="36"/>
      <c r="D130" s="221" t="s">
        <v>154</v>
      </c>
      <c r="E130" s="36"/>
      <c r="F130" s="222" t="s">
        <v>602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154</v>
      </c>
      <c r="AU130" s="17" t="s">
        <v>87</v>
      </c>
    </row>
    <row r="131" spans="1:65" s="13" customFormat="1">
      <c r="B131" s="225"/>
      <c r="C131" s="226"/>
      <c r="D131" s="221" t="s">
        <v>156</v>
      </c>
      <c r="E131" s="227" t="s">
        <v>1</v>
      </c>
      <c r="F131" s="228" t="s">
        <v>639</v>
      </c>
      <c r="G131" s="226"/>
      <c r="H131" s="229">
        <v>2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156</v>
      </c>
      <c r="AU131" s="235" t="s">
        <v>87</v>
      </c>
      <c r="AV131" s="13" t="s">
        <v>87</v>
      </c>
      <c r="AW131" s="13" t="s">
        <v>34</v>
      </c>
      <c r="AX131" s="13" t="s">
        <v>83</v>
      </c>
      <c r="AY131" s="235" t="s">
        <v>145</v>
      </c>
    </row>
    <row r="132" spans="1:65" s="2" customFormat="1" ht="16.5" customHeight="1">
      <c r="A132" s="34"/>
      <c r="B132" s="35"/>
      <c r="C132" s="208" t="s">
        <v>87</v>
      </c>
      <c r="D132" s="208" t="s">
        <v>147</v>
      </c>
      <c r="E132" s="209" t="s">
        <v>613</v>
      </c>
      <c r="F132" s="210" t="s">
        <v>614</v>
      </c>
      <c r="G132" s="211" t="s">
        <v>168</v>
      </c>
      <c r="H132" s="212">
        <v>2</v>
      </c>
      <c r="I132" s="213"/>
      <c r="J132" s="214">
        <f>ROUND(I132*H132,2)</f>
        <v>0</v>
      </c>
      <c r="K132" s="210" t="s">
        <v>151</v>
      </c>
      <c r="L132" s="39"/>
      <c r="M132" s="215" t="s">
        <v>1</v>
      </c>
      <c r="N132" s="216" t="s">
        <v>44</v>
      </c>
      <c r="O132" s="71"/>
      <c r="P132" s="217">
        <f>O132*H132</f>
        <v>0</v>
      </c>
      <c r="Q132" s="217">
        <v>2.0000000000000002E-5</v>
      </c>
      <c r="R132" s="217">
        <f>Q132*H132</f>
        <v>4.0000000000000003E-5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152</v>
      </c>
      <c r="AT132" s="219" t="s">
        <v>147</v>
      </c>
      <c r="AU132" s="219" t="s">
        <v>87</v>
      </c>
      <c r="AY132" s="17" t="s">
        <v>145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83</v>
      </c>
      <c r="BK132" s="220">
        <f>ROUND(I132*H132,2)</f>
        <v>0</v>
      </c>
      <c r="BL132" s="17" t="s">
        <v>152</v>
      </c>
      <c r="BM132" s="219" t="s">
        <v>640</v>
      </c>
    </row>
    <row r="133" spans="1:65" s="2" customFormat="1">
      <c r="A133" s="34"/>
      <c r="B133" s="35"/>
      <c r="C133" s="36"/>
      <c r="D133" s="221" t="s">
        <v>154</v>
      </c>
      <c r="E133" s="36"/>
      <c r="F133" s="222" t="s">
        <v>616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154</v>
      </c>
      <c r="AU133" s="17" t="s">
        <v>87</v>
      </c>
    </row>
    <row r="134" spans="1:65" s="13" customFormat="1">
      <c r="B134" s="225"/>
      <c r="C134" s="226"/>
      <c r="D134" s="221" t="s">
        <v>156</v>
      </c>
      <c r="E134" s="227" t="s">
        <v>1</v>
      </c>
      <c r="F134" s="228" t="s">
        <v>641</v>
      </c>
      <c r="G134" s="226"/>
      <c r="H134" s="229">
        <v>2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156</v>
      </c>
      <c r="AU134" s="235" t="s">
        <v>87</v>
      </c>
      <c r="AV134" s="13" t="s">
        <v>87</v>
      </c>
      <c r="AW134" s="13" t="s">
        <v>34</v>
      </c>
      <c r="AX134" s="13" t="s">
        <v>83</v>
      </c>
      <c r="AY134" s="235" t="s">
        <v>145</v>
      </c>
    </row>
    <row r="135" spans="1:65" s="2" customFormat="1" ht="16.5" customHeight="1">
      <c r="A135" s="34"/>
      <c r="B135" s="35"/>
      <c r="C135" s="208" t="s">
        <v>94</v>
      </c>
      <c r="D135" s="208" t="s">
        <v>147</v>
      </c>
      <c r="E135" s="209" t="s">
        <v>583</v>
      </c>
      <c r="F135" s="210" t="s">
        <v>584</v>
      </c>
      <c r="G135" s="211" t="s">
        <v>160</v>
      </c>
      <c r="H135" s="212">
        <v>0.4</v>
      </c>
      <c r="I135" s="213"/>
      <c r="J135" s="214">
        <f>ROUND(I135*H135,2)</f>
        <v>0</v>
      </c>
      <c r="K135" s="210" t="s">
        <v>151</v>
      </c>
      <c r="L135" s="39"/>
      <c r="M135" s="215" t="s">
        <v>1</v>
      </c>
      <c r="N135" s="216" t="s">
        <v>44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152</v>
      </c>
      <c r="AT135" s="219" t="s">
        <v>147</v>
      </c>
      <c r="AU135" s="219" t="s">
        <v>87</v>
      </c>
      <c r="AY135" s="17" t="s">
        <v>145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83</v>
      </c>
      <c r="BK135" s="220">
        <f>ROUND(I135*H135,2)</f>
        <v>0</v>
      </c>
      <c r="BL135" s="17" t="s">
        <v>152</v>
      </c>
      <c r="BM135" s="219" t="s">
        <v>642</v>
      </c>
    </row>
    <row r="136" spans="1:65" s="2" customFormat="1">
      <c r="A136" s="34"/>
      <c r="B136" s="35"/>
      <c r="C136" s="36"/>
      <c r="D136" s="221" t="s">
        <v>154</v>
      </c>
      <c r="E136" s="36"/>
      <c r="F136" s="222" t="s">
        <v>586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154</v>
      </c>
      <c r="AU136" s="17" t="s">
        <v>87</v>
      </c>
    </row>
    <row r="137" spans="1:65" s="15" customFormat="1">
      <c r="B137" s="247"/>
      <c r="C137" s="248"/>
      <c r="D137" s="221" t="s">
        <v>156</v>
      </c>
      <c r="E137" s="249" t="s">
        <v>1</v>
      </c>
      <c r="F137" s="250" t="s">
        <v>643</v>
      </c>
      <c r="G137" s="248"/>
      <c r="H137" s="249" t="s">
        <v>1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156</v>
      </c>
      <c r="AU137" s="256" t="s">
        <v>87</v>
      </c>
      <c r="AV137" s="15" t="s">
        <v>83</v>
      </c>
      <c r="AW137" s="15" t="s">
        <v>34</v>
      </c>
      <c r="AX137" s="15" t="s">
        <v>79</v>
      </c>
      <c r="AY137" s="256" t="s">
        <v>145</v>
      </c>
    </row>
    <row r="138" spans="1:65" s="13" customFormat="1">
      <c r="B138" s="225"/>
      <c r="C138" s="226"/>
      <c r="D138" s="221" t="s">
        <v>156</v>
      </c>
      <c r="E138" s="227" t="s">
        <v>1</v>
      </c>
      <c r="F138" s="228" t="s">
        <v>644</v>
      </c>
      <c r="G138" s="226"/>
      <c r="H138" s="229">
        <v>0.4</v>
      </c>
      <c r="I138" s="230"/>
      <c r="J138" s="226"/>
      <c r="K138" s="226"/>
      <c r="L138" s="231"/>
      <c r="M138" s="268"/>
      <c r="N138" s="269"/>
      <c r="O138" s="269"/>
      <c r="P138" s="269"/>
      <c r="Q138" s="269"/>
      <c r="R138" s="269"/>
      <c r="S138" s="269"/>
      <c r="T138" s="270"/>
      <c r="AT138" s="235" t="s">
        <v>156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145</v>
      </c>
    </row>
    <row r="139" spans="1:65" s="2" customFormat="1" ht="6.95" customHeight="1">
      <c r="A139" s="34"/>
      <c r="B139" s="54"/>
      <c r="C139" s="55"/>
      <c r="D139" s="55"/>
      <c r="E139" s="55"/>
      <c r="F139" s="55"/>
      <c r="G139" s="55"/>
      <c r="H139" s="55"/>
      <c r="I139" s="158"/>
      <c r="J139" s="55"/>
      <c r="K139" s="55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hi9SAkcth0UK/1ivdM/Rddz8zghPXiZtFXTn8hAE0X1HytsydhsK+C4HTHvCsZWCRZlFzfPQD5gYRsHDiBqfoA==" saltValue="RXg5bJBXlRllO4vgrFde39ZghjWE+5NGrfx0f4xQ8UzvxD2tgch/hiGBRGx+n3BE9ucEGOJ9EC9LZq+HKCwg/g==" spinCount="100000" sheet="1" objects="1" scenarios="1" formatColumns="0" formatRows="0" autoFilter="0"/>
  <autoFilter ref="C125:K138" xr:uid="{00000000-0009-0000-0000-000005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106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opevnění, ř.km 49,250 - 49,505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7"/>
      <c r="G9" s="297"/>
      <c r="H9" s="297"/>
      <c r="I9" s="115"/>
      <c r="L9" s="20"/>
    </row>
    <row r="10" spans="1:46" s="1" customFormat="1" ht="12" customHeight="1">
      <c r="B10" s="20"/>
      <c r="D10" s="121" t="s">
        <v>534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535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594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645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ROUND(J126,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ROUND((SUM(BE126:BE138)),  2)</f>
        <v>0</v>
      </c>
      <c r="G37" s="34"/>
      <c r="H37" s="34"/>
      <c r="I37" s="137">
        <v>0.21</v>
      </c>
      <c r="J37" s="136">
        <f>ROUND(((SUM(BE126:BE138))*I37),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ROUND((SUM(BF126:BF138)),  2)</f>
        <v>0</v>
      </c>
      <c r="G38" s="34"/>
      <c r="H38" s="34"/>
      <c r="I38" s="137">
        <v>0.15</v>
      </c>
      <c r="J38" s="136">
        <f>ROUND(((SUM(BF126:BF138))*I38),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ROUND((SUM(BG126:BG138)),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ROUND((SUM(BH126:BH138)),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ROUND((SUM(BI126:BI138)),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opevnění, ř.km 49,250 - 49,505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311"/>
      <c r="G87" s="311"/>
      <c r="H87" s="311"/>
      <c r="I87" s="115"/>
      <c r="J87" s="22"/>
      <c r="K87" s="22"/>
      <c r="L87" s="20"/>
    </row>
    <row r="88" spans="1:31" s="1" customFormat="1" ht="12" customHeight="1">
      <c r="B88" s="21"/>
      <c r="C88" s="29" t="s">
        <v>534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535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594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04" t="str">
        <f>E13</f>
        <v>1.1.4 - Péče o vysazené porosty 4.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J126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J127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J128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130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22" t="str">
        <f>E7</f>
        <v>Úpa, Trutnov, oprava LB opevnění, ř.km 49,250 - 49,505</v>
      </c>
      <c r="F112" s="323"/>
      <c r="G112" s="323"/>
      <c r="H112" s="323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1" customFormat="1" ht="12" customHeight="1">
      <c r="B113" s="21"/>
      <c r="C113" s="29" t="s">
        <v>113</v>
      </c>
      <c r="D113" s="22"/>
      <c r="E113" s="22"/>
      <c r="F113" s="22"/>
      <c r="G113" s="22"/>
      <c r="H113" s="22"/>
      <c r="I113" s="115"/>
      <c r="J113" s="22"/>
      <c r="K113" s="22"/>
      <c r="L113" s="20"/>
    </row>
    <row r="114" spans="1:63" s="1" customFormat="1" ht="16.5" customHeight="1">
      <c r="B114" s="21"/>
      <c r="C114" s="22"/>
      <c r="D114" s="22"/>
      <c r="E114" s="322" t="s">
        <v>114</v>
      </c>
      <c r="F114" s="311"/>
      <c r="G114" s="311"/>
      <c r="H114" s="311"/>
      <c r="I114" s="115"/>
      <c r="J114" s="22"/>
      <c r="K114" s="22"/>
      <c r="L114" s="20"/>
    </row>
    <row r="115" spans="1:63" s="1" customFormat="1" ht="12" customHeight="1">
      <c r="B115" s="21"/>
      <c r="C115" s="29" t="s">
        <v>534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1" t="s">
        <v>535</v>
      </c>
      <c r="F116" s="321"/>
      <c r="G116" s="321"/>
      <c r="H116" s="321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594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04" t="str">
        <f>E13</f>
        <v>1.1.4 - Péče o vysazené porosty 4. rokem po výsadbě</v>
      </c>
      <c r="F118" s="321"/>
      <c r="G118" s="321"/>
      <c r="H118" s="321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22</v>
      </c>
      <c r="D120" s="36"/>
      <c r="E120" s="36"/>
      <c r="F120" s="27" t="str">
        <f>F16</f>
        <v>Trutnov</v>
      </c>
      <c r="G120" s="36"/>
      <c r="H120" s="36"/>
      <c r="I120" s="123" t="s">
        <v>24</v>
      </c>
      <c r="J120" s="66" t="str">
        <f>IF(J16="","",J16)</f>
        <v>6.4.2020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40.15" customHeight="1">
      <c r="A122" s="34"/>
      <c r="B122" s="35"/>
      <c r="C122" s="29" t="s">
        <v>26</v>
      </c>
      <c r="D122" s="36"/>
      <c r="E122" s="36"/>
      <c r="F122" s="27" t="str">
        <f>E19</f>
        <v>Povodí Labe,státní podnik,Víta Nejedlého 951/3,HK3</v>
      </c>
      <c r="G122" s="36"/>
      <c r="H122" s="36"/>
      <c r="I122" s="123" t="s">
        <v>32</v>
      </c>
      <c r="J122" s="32" t="str">
        <f>E25</f>
        <v>Multiaqua s.r.o., Veverkova 1343, HK 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IF(E22="","",E22)</f>
        <v>Vyplň údaj</v>
      </c>
      <c r="G123" s="36"/>
      <c r="H123" s="36"/>
      <c r="I123" s="123" t="s">
        <v>35</v>
      </c>
      <c r="J123" s="32" t="str">
        <f>E28</f>
        <v>Ing. Pavel Romášek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131</v>
      </c>
      <c r="D125" s="183" t="s">
        <v>64</v>
      </c>
      <c r="E125" s="183" t="s">
        <v>60</v>
      </c>
      <c r="F125" s="183" t="s">
        <v>61</v>
      </c>
      <c r="G125" s="183" t="s">
        <v>132</v>
      </c>
      <c r="H125" s="183" t="s">
        <v>133</v>
      </c>
      <c r="I125" s="184" t="s">
        <v>134</v>
      </c>
      <c r="J125" s="183" t="s">
        <v>118</v>
      </c>
      <c r="K125" s="185" t="s">
        <v>135</v>
      </c>
      <c r="L125" s="186"/>
      <c r="M125" s="75" t="s">
        <v>1</v>
      </c>
      <c r="N125" s="76" t="s">
        <v>43</v>
      </c>
      <c r="O125" s="76" t="s">
        <v>136</v>
      </c>
      <c r="P125" s="76" t="s">
        <v>137</v>
      </c>
      <c r="Q125" s="76" t="s">
        <v>138</v>
      </c>
      <c r="R125" s="76" t="s">
        <v>139</v>
      </c>
      <c r="S125" s="76" t="s">
        <v>140</v>
      </c>
      <c r="T125" s="77" t="s">
        <v>141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142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4.0000000000000003E-5</v>
      </c>
      <c r="S126" s="79"/>
      <c r="T126" s="190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78</v>
      </c>
      <c r="AU126" s="17" t="s">
        <v>120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78</v>
      </c>
      <c r="E127" s="195" t="s">
        <v>143</v>
      </c>
      <c r="F127" s="195" t="s">
        <v>144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</f>
        <v>0</v>
      </c>
      <c r="Q127" s="200"/>
      <c r="R127" s="201">
        <f>R128</f>
        <v>4.0000000000000003E-5</v>
      </c>
      <c r="S127" s="200"/>
      <c r="T127" s="202">
        <f>T128</f>
        <v>0</v>
      </c>
      <c r="AR127" s="203" t="s">
        <v>83</v>
      </c>
      <c r="AT127" s="204" t="s">
        <v>78</v>
      </c>
      <c r="AU127" s="204" t="s">
        <v>79</v>
      </c>
      <c r="AY127" s="203" t="s">
        <v>145</v>
      </c>
      <c r="BK127" s="205">
        <f>BK128</f>
        <v>0</v>
      </c>
    </row>
    <row r="128" spans="1:63" s="12" customFormat="1" ht="22.9" customHeight="1">
      <c r="B128" s="192"/>
      <c r="C128" s="193"/>
      <c r="D128" s="194" t="s">
        <v>78</v>
      </c>
      <c r="E128" s="206" t="s">
        <v>83</v>
      </c>
      <c r="F128" s="206" t="s">
        <v>146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SUM(P129:P138)</f>
        <v>0</v>
      </c>
      <c r="Q128" s="200"/>
      <c r="R128" s="201">
        <f>SUM(R129:R138)</f>
        <v>4.0000000000000003E-5</v>
      </c>
      <c r="S128" s="200"/>
      <c r="T128" s="202">
        <f>SUM(T129:T138)</f>
        <v>0</v>
      </c>
      <c r="AR128" s="203" t="s">
        <v>83</v>
      </c>
      <c r="AT128" s="204" t="s">
        <v>78</v>
      </c>
      <c r="AU128" s="204" t="s">
        <v>83</v>
      </c>
      <c r="AY128" s="203" t="s">
        <v>145</v>
      </c>
      <c r="BK128" s="205">
        <f>SUM(BK129:BK138)</f>
        <v>0</v>
      </c>
    </row>
    <row r="129" spans="1:65" s="2" customFormat="1" ht="16.5" customHeight="1">
      <c r="A129" s="34"/>
      <c r="B129" s="35"/>
      <c r="C129" s="208" t="s">
        <v>83</v>
      </c>
      <c r="D129" s="208" t="s">
        <v>147</v>
      </c>
      <c r="E129" s="209" t="s">
        <v>578</v>
      </c>
      <c r="F129" s="210" t="s">
        <v>600</v>
      </c>
      <c r="G129" s="211" t="s">
        <v>168</v>
      </c>
      <c r="H129" s="212">
        <v>2</v>
      </c>
      <c r="I129" s="213"/>
      <c r="J129" s="214">
        <f>ROUND(I129*H129,2)</f>
        <v>0</v>
      </c>
      <c r="K129" s="210" t="s">
        <v>1</v>
      </c>
      <c r="L129" s="39"/>
      <c r="M129" s="215" t="s">
        <v>1</v>
      </c>
      <c r="N129" s="216" t="s">
        <v>44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152</v>
      </c>
      <c r="AT129" s="219" t="s">
        <v>147</v>
      </c>
      <c r="AU129" s="219" t="s">
        <v>87</v>
      </c>
      <c r="AY129" s="17" t="s">
        <v>145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83</v>
      </c>
      <c r="BK129" s="220">
        <f>ROUND(I129*H129,2)</f>
        <v>0</v>
      </c>
      <c r="BL129" s="17" t="s">
        <v>152</v>
      </c>
      <c r="BM129" s="219" t="s">
        <v>646</v>
      </c>
    </row>
    <row r="130" spans="1:65" s="2" customFormat="1">
      <c r="A130" s="34"/>
      <c r="B130" s="35"/>
      <c r="C130" s="36"/>
      <c r="D130" s="221" t="s">
        <v>154</v>
      </c>
      <c r="E130" s="36"/>
      <c r="F130" s="222" t="s">
        <v>602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154</v>
      </c>
      <c r="AU130" s="17" t="s">
        <v>87</v>
      </c>
    </row>
    <row r="131" spans="1:65" s="13" customFormat="1">
      <c r="B131" s="225"/>
      <c r="C131" s="226"/>
      <c r="D131" s="221" t="s">
        <v>156</v>
      </c>
      <c r="E131" s="227" t="s">
        <v>1</v>
      </c>
      <c r="F131" s="228" t="s">
        <v>647</v>
      </c>
      <c r="G131" s="226"/>
      <c r="H131" s="229">
        <v>2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156</v>
      </c>
      <c r="AU131" s="235" t="s">
        <v>87</v>
      </c>
      <c r="AV131" s="13" t="s">
        <v>87</v>
      </c>
      <c r="AW131" s="13" t="s">
        <v>34</v>
      </c>
      <c r="AX131" s="13" t="s">
        <v>83</v>
      </c>
      <c r="AY131" s="235" t="s">
        <v>145</v>
      </c>
    </row>
    <row r="132" spans="1:65" s="2" customFormat="1" ht="16.5" customHeight="1">
      <c r="A132" s="34"/>
      <c r="B132" s="35"/>
      <c r="C132" s="208" t="s">
        <v>87</v>
      </c>
      <c r="D132" s="208" t="s">
        <v>147</v>
      </c>
      <c r="E132" s="209" t="s">
        <v>613</v>
      </c>
      <c r="F132" s="210" t="s">
        <v>614</v>
      </c>
      <c r="G132" s="211" t="s">
        <v>168</v>
      </c>
      <c r="H132" s="212">
        <v>2</v>
      </c>
      <c r="I132" s="213"/>
      <c r="J132" s="214">
        <f>ROUND(I132*H132,2)</f>
        <v>0</v>
      </c>
      <c r="K132" s="210" t="s">
        <v>151</v>
      </c>
      <c r="L132" s="39"/>
      <c r="M132" s="215" t="s">
        <v>1</v>
      </c>
      <c r="N132" s="216" t="s">
        <v>44</v>
      </c>
      <c r="O132" s="71"/>
      <c r="P132" s="217">
        <f>O132*H132</f>
        <v>0</v>
      </c>
      <c r="Q132" s="217">
        <v>2.0000000000000002E-5</v>
      </c>
      <c r="R132" s="217">
        <f>Q132*H132</f>
        <v>4.0000000000000003E-5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152</v>
      </c>
      <c r="AT132" s="219" t="s">
        <v>147</v>
      </c>
      <c r="AU132" s="219" t="s">
        <v>87</v>
      </c>
      <c r="AY132" s="17" t="s">
        <v>145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83</v>
      </c>
      <c r="BK132" s="220">
        <f>ROUND(I132*H132,2)</f>
        <v>0</v>
      </c>
      <c r="BL132" s="17" t="s">
        <v>152</v>
      </c>
      <c r="BM132" s="219" t="s">
        <v>648</v>
      </c>
    </row>
    <row r="133" spans="1:65" s="2" customFormat="1">
      <c r="A133" s="34"/>
      <c r="B133" s="35"/>
      <c r="C133" s="36"/>
      <c r="D133" s="221" t="s">
        <v>154</v>
      </c>
      <c r="E133" s="36"/>
      <c r="F133" s="222" t="s">
        <v>616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154</v>
      </c>
      <c r="AU133" s="17" t="s">
        <v>87</v>
      </c>
    </row>
    <row r="134" spans="1:65" s="13" customFormat="1">
      <c r="B134" s="225"/>
      <c r="C134" s="226"/>
      <c r="D134" s="221" t="s">
        <v>156</v>
      </c>
      <c r="E134" s="227" t="s">
        <v>1</v>
      </c>
      <c r="F134" s="228" t="s">
        <v>617</v>
      </c>
      <c r="G134" s="226"/>
      <c r="H134" s="229">
        <v>2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156</v>
      </c>
      <c r="AU134" s="235" t="s">
        <v>87</v>
      </c>
      <c r="AV134" s="13" t="s">
        <v>87</v>
      </c>
      <c r="AW134" s="13" t="s">
        <v>34</v>
      </c>
      <c r="AX134" s="13" t="s">
        <v>83</v>
      </c>
      <c r="AY134" s="235" t="s">
        <v>145</v>
      </c>
    </row>
    <row r="135" spans="1:65" s="2" customFormat="1" ht="16.5" customHeight="1">
      <c r="A135" s="34"/>
      <c r="B135" s="35"/>
      <c r="C135" s="208" t="s">
        <v>94</v>
      </c>
      <c r="D135" s="208" t="s">
        <v>147</v>
      </c>
      <c r="E135" s="209" t="s">
        <v>583</v>
      </c>
      <c r="F135" s="210" t="s">
        <v>584</v>
      </c>
      <c r="G135" s="211" t="s">
        <v>160</v>
      </c>
      <c r="H135" s="212">
        <v>0.3</v>
      </c>
      <c r="I135" s="213"/>
      <c r="J135" s="214">
        <f>ROUND(I135*H135,2)</f>
        <v>0</v>
      </c>
      <c r="K135" s="210" t="s">
        <v>151</v>
      </c>
      <c r="L135" s="39"/>
      <c r="M135" s="215" t="s">
        <v>1</v>
      </c>
      <c r="N135" s="216" t="s">
        <v>44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152</v>
      </c>
      <c r="AT135" s="219" t="s">
        <v>147</v>
      </c>
      <c r="AU135" s="219" t="s">
        <v>87</v>
      </c>
      <c r="AY135" s="17" t="s">
        <v>145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83</v>
      </c>
      <c r="BK135" s="220">
        <f>ROUND(I135*H135,2)</f>
        <v>0</v>
      </c>
      <c r="BL135" s="17" t="s">
        <v>152</v>
      </c>
      <c r="BM135" s="219" t="s">
        <v>649</v>
      </c>
    </row>
    <row r="136" spans="1:65" s="2" customFormat="1">
      <c r="A136" s="34"/>
      <c r="B136" s="35"/>
      <c r="C136" s="36"/>
      <c r="D136" s="221" t="s">
        <v>154</v>
      </c>
      <c r="E136" s="36"/>
      <c r="F136" s="222" t="s">
        <v>586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154</v>
      </c>
      <c r="AU136" s="17" t="s">
        <v>87</v>
      </c>
    </row>
    <row r="137" spans="1:65" s="15" customFormat="1">
      <c r="B137" s="247"/>
      <c r="C137" s="248"/>
      <c r="D137" s="221" t="s">
        <v>156</v>
      </c>
      <c r="E137" s="249" t="s">
        <v>1</v>
      </c>
      <c r="F137" s="250" t="s">
        <v>650</v>
      </c>
      <c r="G137" s="248"/>
      <c r="H137" s="249" t="s">
        <v>1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156</v>
      </c>
      <c r="AU137" s="256" t="s">
        <v>87</v>
      </c>
      <c r="AV137" s="15" t="s">
        <v>83</v>
      </c>
      <c r="AW137" s="15" t="s">
        <v>34</v>
      </c>
      <c r="AX137" s="15" t="s">
        <v>79</v>
      </c>
      <c r="AY137" s="256" t="s">
        <v>145</v>
      </c>
    </row>
    <row r="138" spans="1:65" s="13" customFormat="1">
      <c r="B138" s="225"/>
      <c r="C138" s="226"/>
      <c r="D138" s="221" t="s">
        <v>156</v>
      </c>
      <c r="E138" s="227" t="s">
        <v>1</v>
      </c>
      <c r="F138" s="228" t="s">
        <v>651</v>
      </c>
      <c r="G138" s="226"/>
      <c r="H138" s="229">
        <v>0.3</v>
      </c>
      <c r="I138" s="230"/>
      <c r="J138" s="226"/>
      <c r="K138" s="226"/>
      <c r="L138" s="231"/>
      <c r="M138" s="268"/>
      <c r="N138" s="269"/>
      <c r="O138" s="269"/>
      <c r="P138" s="269"/>
      <c r="Q138" s="269"/>
      <c r="R138" s="269"/>
      <c r="S138" s="269"/>
      <c r="T138" s="270"/>
      <c r="AT138" s="235" t="s">
        <v>156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145</v>
      </c>
    </row>
    <row r="139" spans="1:65" s="2" customFormat="1" ht="6.95" customHeight="1">
      <c r="A139" s="34"/>
      <c r="B139" s="54"/>
      <c r="C139" s="55"/>
      <c r="D139" s="55"/>
      <c r="E139" s="55"/>
      <c r="F139" s="55"/>
      <c r="G139" s="55"/>
      <c r="H139" s="55"/>
      <c r="I139" s="158"/>
      <c r="J139" s="55"/>
      <c r="K139" s="55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Ik7phNHznHbT1yQqNELY6sDSiJIyUrHYx/WS/LLfkwEUVvcazH3qrRcx6jcyzXZJe9PWLWsgx2OfsG0HO+Xf0g==" saltValue="lA0IlQRGTp0h9rdEJNvrnpJt1dtQcsc8deKK96NiHmSEvHHu5PR58csvPIQ8uqtKs/ZEOscTrNNeawk3MddKyw==" spinCount="100000" sheet="1" objects="1" scenarios="1" formatColumns="0" formatRows="0" autoFilter="0"/>
  <autoFilter ref="C125:K138" xr:uid="{00000000-0009-0000-0000-000006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pageSetUpPr fitToPage="1"/>
  </sheetPr>
  <dimension ref="A2:BM14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109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opevnění, ř.km 49,250 - 49,505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7"/>
      <c r="G9" s="297"/>
      <c r="H9" s="297"/>
      <c r="I9" s="115"/>
      <c r="L9" s="20"/>
    </row>
    <row r="10" spans="1:46" s="1" customFormat="1" ht="12" customHeight="1">
      <c r="B10" s="20"/>
      <c r="D10" s="121" t="s">
        <v>534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535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594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652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ROUND(J126,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ROUND((SUM(BE126:BE144)),  2)</f>
        <v>0</v>
      </c>
      <c r="G37" s="34"/>
      <c r="H37" s="34"/>
      <c r="I37" s="137">
        <v>0.21</v>
      </c>
      <c r="J37" s="136">
        <f>ROUND(((SUM(BE126:BE144))*I37),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ROUND((SUM(BF126:BF144)),  2)</f>
        <v>0</v>
      </c>
      <c r="G38" s="34"/>
      <c r="H38" s="34"/>
      <c r="I38" s="137">
        <v>0.15</v>
      </c>
      <c r="J38" s="136">
        <f>ROUND(((SUM(BF126:BF144))*I38),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ROUND((SUM(BG126:BG144)),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ROUND((SUM(BH126:BH144)),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ROUND((SUM(BI126:BI144)),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opevnění, ř.km 49,250 - 49,505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311"/>
      <c r="G87" s="311"/>
      <c r="H87" s="311"/>
      <c r="I87" s="115"/>
      <c r="J87" s="22"/>
      <c r="K87" s="22"/>
      <c r="L87" s="20"/>
    </row>
    <row r="88" spans="1:31" s="1" customFormat="1" ht="12" customHeight="1">
      <c r="B88" s="21"/>
      <c r="C88" s="29" t="s">
        <v>534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535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594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04" t="str">
        <f>E13</f>
        <v>1.1.5 - Péče o vysazené porosty5.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J126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J127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J128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130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22" t="str">
        <f>E7</f>
        <v>Úpa, Trutnov, oprava LB opevnění, ř.km 49,250 - 49,505</v>
      </c>
      <c r="F112" s="323"/>
      <c r="G112" s="323"/>
      <c r="H112" s="323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1" customFormat="1" ht="12" customHeight="1">
      <c r="B113" s="21"/>
      <c r="C113" s="29" t="s">
        <v>113</v>
      </c>
      <c r="D113" s="22"/>
      <c r="E113" s="22"/>
      <c r="F113" s="22"/>
      <c r="G113" s="22"/>
      <c r="H113" s="22"/>
      <c r="I113" s="115"/>
      <c r="J113" s="22"/>
      <c r="K113" s="22"/>
      <c r="L113" s="20"/>
    </row>
    <row r="114" spans="1:63" s="1" customFormat="1" ht="16.5" customHeight="1">
      <c r="B114" s="21"/>
      <c r="C114" s="22"/>
      <c r="D114" s="22"/>
      <c r="E114" s="322" t="s">
        <v>114</v>
      </c>
      <c r="F114" s="311"/>
      <c r="G114" s="311"/>
      <c r="H114" s="311"/>
      <c r="I114" s="115"/>
      <c r="J114" s="22"/>
      <c r="K114" s="22"/>
      <c r="L114" s="20"/>
    </row>
    <row r="115" spans="1:63" s="1" customFormat="1" ht="12" customHeight="1">
      <c r="B115" s="21"/>
      <c r="C115" s="29" t="s">
        <v>534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1" t="s">
        <v>535</v>
      </c>
      <c r="F116" s="321"/>
      <c r="G116" s="321"/>
      <c r="H116" s="321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594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04" t="str">
        <f>E13</f>
        <v>1.1.5 - Péče o vysazené porosty5. rokem po výsadbě</v>
      </c>
      <c r="F118" s="321"/>
      <c r="G118" s="321"/>
      <c r="H118" s="321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22</v>
      </c>
      <c r="D120" s="36"/>
      <c r="E120" s="36"/>
      <c r="F120" s="27" t="str">
        <f>F16</f>
        <v>Trutnov</v>
      </c>
      <c r="G120" s="36"/>
      <c r="H120" s="36"/>
      <c r="I120" s="123" t="s">
        <v>24</v>
      </c>
      <c r="J120" s="66" t="str">
        <f>IF(J16="","",J16)</f>
        <v>6.4.2020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40.15" customHeight="1">
      <c r="A122" s="34"/>
      <c r="B122" s="35"/>
      <c r="C122" s="29" t="s">
        <v>26</v>
      </c>
      <c r="D122" s="36"/>
      <c r="E122" s="36"/>
      <c r="F122" s="27" t="str">
        <f>E19</f>
        <v>Povodí Labe,státní podnik,Víta Nejedlého 951/3,HK3</v>
      </c>
      <c r="G122" s="36"/>
      <c r="H122" s="36"/>
      <c r="I122" s="123" t="s">
        <v>32</v>
      </c>
      <c r="J122" s="32" t="str">
        <f>E25</f>
        <v>Multiaqua s.r.o., Veverkova 1343, HK 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IF(E22="","",E22)</f>
        <v>Vyplň údaj</v>
      </c>
      <c r="G123" s="36"/>
      <c r="H123" s="36"/>
      <c r="I123" s="123" t="s">
        <v>35</v>
      </c>
      <c r="J123" s="32" t="str">
        <f>E28</f>
        <v>Ing. Pavel Romášek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131</v>
      </c>
      <c r="D125" s="183" t="s">
        <v>64</v>
      </c>
      <c r="E125" s="183" t="s">
        <v>60</v>
      </c>
      <c r="F125" s="183" t="s">
        <v>61</v>
      </c>
      <c r="G125" s="183" t="s">
        <v>132</v>
      </c>
      <c r="H125" s="183" t="s">
        <v>133</v>
      </c>
      <c r="I125" s="184" t="s">
        <v>134</v>
      </c>
      <c r="J125" s="183" t="s">
        <v>118</v>
      </c>
      <c r="K125" s="185" t="s">
        <v>135</v>
      </c>
      <c r="L125" s="186"/>
      <c r="M125" s="75" t="s">
        <v>1</v>
      </c>
      <c r="N125" s="76" t="s">
        <v>43</v>
      </c>
      <c r="O125" s="76" t="s">
        <v>136</v>
      </c>
      <c r="P125" s="76" t="s">
        <v>137</v>
      </c>
      <c r="Q125" s="76" t="s">
        <v>138</v>
      </c>
      <c r="R125" s="76" t="s">
        <v>139</v>
      </c>
      <c r="S125" s="76" t="s">
        <v>140</v>
      </c>
      <c r="T125" s="77" t="s">
        <v>141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142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0</v>
      </c>
      <c r="S126" s="79"/>
      <c r="T126" s="190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78</v>
      </c>
      <c r="AU126" s="17" t="s">
        <v>120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78</v>
      </c>
      <c r="E127" s="195" t="s">
        <v>143</v>
      </c>
      <c r="F127" s="195" t="s">
        <v>144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</f>
        <v>0</v>
      </c>
      <c r="Q127" s="200"/>
      <c r="R127" s="201">
        <f>R128</f>
        <v>0</v>
      </c>
      <c r="S127" s="200"/>
      <c r="T127" s="202">
        <f>T128</f>
        <v>0</v>
      </c>
      <c r="AR127" s="203" t="s">
        <v>83</v>
      </c>
      <c r="AT127" s="204" t="s">
        <v>78</v>
      </c>
      <c r="AU127" s="204" t="s">
        <v>79</v>
      </c>
      <c r="AY127" s="203" t="s">
        <v>145</v>
      </c>
      <c r="BK127" s="205">
        <f>BK128</f>
        <v>0</v>
      </c>
    </row>
    <row r="128" spans="1:63" s="12" customFormat="1" ht="22.9" customHeight="1">
      <c r="B128" s="192"/>
      <c r="C128" s="193"/>
      <c r="D128" s="194" t="s">
        <v>78</v>
      </c>
      <c r="E128" s="206" t="s">
        <v>83</v>
      </c>
      <c r="F128" s="206" t="s">
        <v>146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SUM(P129:P144)</f>
        <v>0</v>
      </c>
      <c r="Q128" s="200"/>
      <c r="R128" s="201">
        <f>SUM(R129:R144)</f>
        <v>0</v>
      </c>
      <c r="S128" s="200"/>
      <c r="T128" s="202">
        <f>SUM(T129:T144)</f>
        <v>0</v>
      </c>
      <c r="AR128" s="203" t="s">
        <v>83</v>
      </c>
      <c r="AT128" s="204" t="s">
        <v>78</v>
      </c>
      <c r="AU128" s="204" t="s">
        <v>83</v>
      </c>
      <c r="AY128" s="203" t="s">
        <v>145</v>
      </c>
      <c r="BK128" s="205">
        <f>SUM(BK129:BK144)</f>
        <v>0</v>
      </c>
    </row>
    <row r="129" spans="1:65" s="2" customFormat="1" ht="21.75" customHeight="1">
      <c r="A129" s="34"/>
      <c r="B129" s="35"/>
      <c r="C129" s="208" t="s">
        <v>83</v>
      </c>
      <c r="D129" s="208" t="s">
        <v>147</v>
      </c>
      <c r="E129" s="209" t="s">
        <v>653</v>
      </c>
      <c r="F129" s="210" t="s">
        <v>654</v>
      </c>
      <c r="G129" s="211" t="s">
        <v>168</v>
      </c>
      <c r="H129" s="212">
        <v>2</v>
      </c>
      <c r="I129" s="213"/>
      <c r="J129" s="214">
        <f>ROUND(I129*H129,2)</f>
        <v>0</v>
      </c>
      <c r="K129" s="210" t="s">
        <v>151</v>
      </c>
      <c r="L129" s="39"/>
      <c r="M129" s="215" t="s">
        <v>1</v>
      </c>
      <c r="N129" s="216" t="s">
        <v>44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152</v>
      </c>
      <c r="AT129" s="219" t="s">
        <v>147</v>
      </c>
      <c r="AU129" s="219" t="s">
        <v>87</v>
      </c>
      <c r="AY129" s="17" t="s">
        <v>145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83</v>
      </c>
      <c r="BK129" s="220">
        <f>ROUND(I129*H129,2)</f>
        <v>0</v>
      </c>
      <c r="BL129" s="17" t="s">
        <v>152</v>
      </c>
      <c r="BM129" s="219" t="s">
        <v>655</v>
      </c>
    </row>
    <row r="130" spans="1:65" s="2" customFormat="1">
      <c r="A130" s="34"/>
      <c r="B130" s="35"/>
      <c r="C130" s="36"/>
      <c r="D130" s="221" t="s">
        <v>154</v>
      </c>
      <c r="E130" s="36"/>
      <c r="F130" s="222" t="s">
        <v>656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154</v>
      </c>
      <c r="AU130" s="17" t="s">
        <v>87</v>
      </c>
    </row>
    <row r="131" spans="1:65" s="13" customFormat="1">
      <c r="B131" s="225"/>
      <c r="C131" s="226"/>
      <c r="D131" s="221" t="s">
        <v>156</v>
      </c>
      <c r="E131" s="227" t="s">
        <v>1</v>
      </c>
      <c r="F131" s="228" t="s">
        <v>657</v>
      </c>
      <c r="G131" s="226"/>
      <c r="H131" s="229">
        <v>2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156</v>
      </c>
      <c r="AU131" s="235" t="s">
        <v>87</v>
      </c>
      <c r="AV131" s="13" t="s">
        <v>87</v>
      </c>
      <c r="AW131" s="13" t="s">
        <v>34</v>
      </c>
      <c r="AX131" s="13" t="s">
        <v>83</v>
      </c>
      <c r="AY131" s="235" t="s">
        <v>145</v>
      </c>
    </row>
    <row r="132" spans="1:65" s="2" customFormat="1" ht="21.75" customHeight="1">
      <c r="A132" s="34"/>
      <c r="B132" s="35"/>
      <c r="C132" s="208" t="s">
        <v>87</v>
      </c>
      <c r="D132" s="208" t="s">
        <v>147</v>
      </c>
      <c r="E132" s="209" t="s">
        <v>658</v>
      </c>
      <c r="F132" s="210" t="s">
        <v>659</v>
      </c>
      <c r="G132" s="211" t="s">
        <v>168</v>
      </c>
      <c r="H132" s="212">
        <v>2</v>
      </c>
      <c r="I132" s="213"/>
      <c r="J132" s="214">
        <f>ROUND(I132*H132,2)</f>
        <v>0</v>
      </c>
      <c r="K132" s="210" t="s">
        <v>151</v>
      </c>
      <c r="L132" s="39"/>
      <c r="M132" s="215" t="s">
        <v>1</v>
      </c>
      <c r="N132" s="216" t="s">
        <v>44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152</v>
      </c>
      <c r="AT132" s="219" t="s">
        <v>147</v>
      </c>
      <c r="AU132" s="219" t="s">
        <v>87</v>
      </c>
      <c r="AY132" s="17" t="s">
        <v>145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83</v>
      </c>
      <c r="BK132" s="220">
        <f>ROUND(I132*H132,2)</f>
        <v>0</v>
      </c>
      <c r="BL132" s="17" t="s">
        <v>152</v>
      </c>
      <c r="BM132" s="219" t="s">
        <v>660</v>
      </c>
    </row>
    <row r="133" spans="1:65" s="2" customFormat="1" ht="19.5">
      <c r="A133" s="34"/>
      <c r="B133" s="35"/>
      <c r="C133" s="36"/>
      <c r="D133" s="221" t="s">
        <v>154</v>
      </c>
      <c r="E133" s="36"/>
      <c r="F133" s="222" t="s">
        <v>661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154</v>
      </c>
      <c r="AU133" s="17" t="s">
        <v>87</v>
      </c>
    </row>
    <row r="134" spans="1:65" s="13" customFormat="1">
      <c r="B134" s="225"/>
      <c r="C134" s="226"/>
      <c r="D134" s="221" t="s">
        <v>156</v>
      </c>
      <c r="E134" s="227" t="s">
        <v>1</v>
      </c>
      <c r="F134" s="228" t="s">
        <v>662</v>
      </c>
      <c r="G134" s="226"/>
      <c r="H134" s="229">
        <v>2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156</v>
      </c>
      <c r="AU134" s="235" t="s">
        <v>87</v>
      </c>
      <c r="AV134" s="13" t="s">
        <v>87</v>
      </c>
      <c r="AW134" s="13" t="s">
        <v>34</v>
      </c>
      <c r="AX134" s="13" t="s">
        <v>83</v>
      </c>
      <c r="AY134" s="235" t="s">
        <v>145</v>
      </c>
    </row>
    <row r="135" spans="1:65" s="2" customFormat="1" ht="16.5" customHeight="1">
      <c r="A135" s="34"/>
      <c r="B135" s="35"/>
      <c r="C135" s="208" t="s">
        <v>94</v>
      </c>
      <c r="D135" s="208" t="s">
        <v>147</v>
      </c>
      <c r="E135" s="209" t="s">
        <v>578</v>
      </c>
      <c r="F135" s="210" t="s">
        <v>600</v>
      </c>
      <c r="G135" s="211" t="s">
        <v>168</v>
      </c>
      <c r="H135" s="212">
        <v>2</v>
      </c>
      <c r="I135" s="213"/>
      <c r="J135" s="214">
        <f>ROUND(I135*H135,2)</f>
        <v>0</v>
      </c>
      <c r="K135" s="210" t="s">
        <v>1</v>
      </c>
      <c r="L135" s="39"/>
      <c r="M135" s="215" t="s">
        <v>1</v>
      </c>
      <c r="N135" s="216" t="s">
        <v>44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152</v>
      </c>
      <c r="AT135" s="219" t="s">
        <v>147</v>
      </c>
      <c r="AU135" s="219" t="s">
        <v>87</v>
      </c>
      <c r="AY135" s="17" t="s">
        <v>145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83</v>
      </c>
      <c r="BK135" s="220">
        <f>ROUND(I135*H135,2)</f>
        <v>0</v>
      </c>
      <c r="BL135" s="17" t="s">
        <v>152</v>
      </c>
      <c r="BM135" s="219" t="s">
        <v>663</v>
      </c>
    </row>
    <row r="136" spans="1:65" s="2" customFormat="1">
      <c r="A136" s="34"/>
      <c r="B136" s="35"/>
      <c r="C136" s="36"/>
      <c r="D136" s="221" t="s">
        <v>154</v>
      </c>
      <c r="E136" s="36"/>
      <c r="F136" s="222" t="s">
        <v>602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154</v>
      </c>
      <c r="AU136" s="17" t="s">
        <v>87</v>
      </c>
    </row>
    <row r="137" spans="1:65" s="13" customFormat="1">
      <c r="B137" s="225"/>
      <c r="C137" s="226"/>
      <c r="D137" s="221" t="s">
        <v>156</v>
      </c>
      <c r="E137" s="227" t="s">
        <v>1</v>
      </c>
      <c r="F137" s="228" t="s">
        <v>664</v>
      </c>
      <c r="G137" s="226"/>
      <c r="H137" s="229">
        <v>2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156</v>
      </c>
      <c r="AU137" s="235" t="s">
        <v>87</v>
      </c>
      <c r="AV137" s="13" t="s">
        <v>87</v>
      </c>
      <c r="AW137" s="13" t="s">
        <v>34</v>
      </c>
      <c r="AX137" s="13" t="s">
        <v>83</v>
      </c>
      <c r="AY137" s="235" t="s">
        <v>145</v>
      </c>
    </row>
    <row r="138" spans="1:65" s="2" customFormat="1" ht="21.75" customHeight="1">
      <c r="A138" s="34"/>
      <c r="B138" s="35"/>
      <c r="C138" s="208" t="s">
        <v>152</v>
      </c>
      <c r="D138" s="208" t="s">
        <v>147</v>
      </c>
      <c r="E138" s="209" t="s">
        <v>629</v>
      </c>
      <c r="F138" s="210" t="s">
        <v>630</v>
      </c>
      <c r="G138" s="211" t="s">
        <v>168</v>
      </c>
      <c r="H138" s="212">
        <v>2</v>
      </c>
      <c r="I138" s="213"/>
      <c r="J138" s="214">
        <f>ROUND(I138*H138,2)</f>
        <v>0</v>
      </c>
      <c r="K138" s="210" t="s">
        <v>151</v>
      </c>
      <c r="L138" s="39"/>
      <c r="M138" s="215" t="s">
        <v>1</v>
      </c>
      <c r="N138" s="216" t="s">
        <v>44</v>
      </c>
      <c r="O138" s="71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152</v>
      </c>
      <c r="AT138" s="219" t="s">
        <v>147</v>
      </c>
      <c r="AU138" s="219" t="s">
        <v>87</v>
      </c>
      <c r="AY138" s="17" t="s">
        <v>145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83</v>
      </c>
      <c r="BK138" s="220">
        <f>ROUND(I138*H138,2)</f>
        <v>0</v>
      </c>
      <c r="BL138" s="17" t="s">
        <v>152</v>
      </c>
      <c r="BM138" s="219" t="s">
        <v>665</v>
      </c>
    </row>
    <row r="139" spans="1:65" s="2" customFormat="1" ht="19.5">
      <c r="A139" s="34"/>
      <c r="B139" s="35"/>
      <c r="C139" s="36"/>
      <c r="D139" s="221" t="s">
        <v>154</v>
      </c>
      <c r="E139" s="36"/>
      <c r="F139" s="222" t="s">
        <v>632</v>
      </c>
      <c r="G139" s="36"/>
      <c r="H139" s="36"/>
      <c r="I139" s="122"/>
      <c r="J139" s="36"/>
      <c r="K139" s="36"/>
      <c r="L139" s="39"/>
      <c r="M139" s="223"/>
      <c r="N139" s="22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154</v>
      </c>
      <c r="AU139" s="17" t="s">
        <v>87</v>
      </c>
    </row>
    <row r="140" spans="1:65" s="13" customFormat="1">
      <c r="B140" s="225"/>
      <c r="C140" s="226"/>
      <c r="D140" s="221" t="s">
        <v>156</v>
      </c>
      <c r="E140" s="227" t="s">
        <v>1</v>
      </c>
      <c r="F140" s="228" t="s">
        <v>633</v>
      </c>
      <c r="G140" s="226"/>
      <c r="H140" s="229">
        <v>2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156</v>
      </c>
      <c r="AU140" s="235" t="s">
        <v>87</v>
      </c>
      <c r="AV140" s="13" t="s">
        <v>87</v>
      </c>
      <c r="AW140" s="13" t="s">
        <v>34</v>
      </c>
      <c r="AX140" s="13" t="s">
        <v>83</v>
      </c>
      <c r="AY140" s="235" t="s">
        <v>145</v>
      </c>
    </row>
    <row r="141" spans="1:65" s="2" customFormat="1" ht="16.5" customHeight="1">
      <c r="A141" s="34"/>
      <c r="B141" s="35"/>
      <c r="C141" s="208" t="s">
        <v>177</v>
      </c>
      <c r="D141" s="208" t="s">
        <v>147</v>
      </c>
      <c r="E141" s="209" t="s">
        <v>583</v>
      </c>
      <c r="F141" s="210" t="s">
        <v>584</v>
      </c>
      <c r="G141" s="211" t="s">
        <v>160</v>
      </c>
      <c r="H141" s="212">
        <v>0.2</v>
      </c>
      <c r="I141" s="213"/>
      <c r="J141" s="214">
        <f>ROUND(I141*H141,2)</f>
        <v>0</v>
      </c>
      <c r="K141" s="210" t="s">
        <v>151</v>
      </c>
      <c r="L141" s="39"/>
      <c r="M141" s="215" t="s">
        <v>1</v>
      </c>
      <c r="N141" s="216" t="s">
        <v>44</v>
      </c>
      <c r="O141" s="71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152</v>
      </c>
      <c r="AT141" s="219" t="s">
        <v>147</v>
      </c>
      <c r="AU141" s="219" t="s">
        <v>87</v>
      </c>
      <c r="AY141" s="17" t="s">
        <v>145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83</v>
      </c>
      <c r="BK141" s="220">
        <f>ROUND(I141*H141,2)</f>
        <v>0</v>
      </c>
      <c r="BL141" s="17" t="s">
        <v>152</v>
      </c>
      <c r="BM141" s="219" t="s">
        <v>666</v>
      </c>
    </row>
    <row r="142" spans="1:65" s="2" customFormat="1">
      <c r="A142" s="34"/>
      <c r="B142" s="35"/>
      <c r="C142" s="36"/>
      <c r="D142" s="221" t="s">
        <v>154</v>
      </c>
      <c r="E142" s="36"/>
      <c r="F142" s="222" t="s">
        <v>586</v>
      </c>
      <c r="G142" s="36"/>
      <c r="H142" s="36"/>
      <c r="I142" s="122"/>
      <c r="J142" s="36"/>
      <c r="K142" s="36"/>
      <c r="L142" s="39"/>
      <c r="M142" s="223"/>
      <c r="N142" s="22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154</v>
      </c>
      <c r="AU142" s="17" t="s">
        <v>87</v>
      </c>
    </row>
    <row r="143" spans="1:65" s="15" customFormat="1">
      <c r="B143" s="247"/>
      <c r="C143" s="248"/>
      <c r="D143" s="221" t="s">
        <v>156</v>
      </c>
      <c r="E143" s="249" t="s">
        <v>1</v>
      </c>
      <c r="F143" s="250" t="s">
        <v>667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156</v>
      </c>
      <c r="AU143" s="256" t="s">
        <v>87</v>
      </c>
      <c r="AV143" s="15" t="s">
        <v>83</v>
      </c>
      <c r="AW143" s="15" t="s">
        <v>34</v>
      </c>
      <c r="AX143" s="15" t="s">
        <v>79</v>
      </c>
      <c r="AY143" s="256" t="s">
        <v>145</v>
      </c>
    </row>
    <row r="144" spans="1:65" s="13" customFormat="1">
      <c r="B144" s="225"/>
      <c r="C144" s="226"/>
      <c r="D144" s="221" t="s">
        <v>156</v>
      </c>
      <c r="E144" s="227" t="s">
        <v>1</v>
      </c>
      <c r="F144" s="228" t="s">
        <v>668</v>
      </c>
      <c r="G144" s="226"/>
      <c r="H144" s="229">
        <v>0.2</v>
      </c>
      <c r="I144" s="230"/>
      <c r="J144" s="226"/>
      <c r="K144" s="226"/>
      <c r="L144" s="231"/>
      <c r="M144" s="268"/>
      <c r="N144" s="269"/>
      <c r="O144" s="269"/>
      <c r="P144" s="269"/>
      <c r="Q144" s="269"/>
      <c r="R144" s="269"/>
      <c r="S144" s="269"/>
      <c r="T144" s="270"/>
      <c r="AT144" s="235" t="s">
        <v>156</v>
      </c>
      <c r="AU144" s="235" t="s">
        <v>87</v>
      </c>
      <c r="AV144" s="13" t="s">
        <v>87</v>
      </c>
      <c r="AW144" s="13" t="s">
        <v>34</v>
      </c>
      <c r="AX144" s="13" t="s">
        <v>83</v>
      </c>
      <c r="AY144" s="235" t="s">
        <v>145</v>
      </c>
    </row>
    <row r="145" spans="1:31" s="2" customFormat="1" ht="6.95" customHeight="1">
      <c r="A145" s="34"/>
      <c r="B145" s="54"/>
      <c r="C145" s="55"/>
      <c r="D145" s="55"/>
      <c r="E145" s="55"/>
      <c r="F145" s="55"/>
      <c r="G145" s="55"/>
      <c r="H145" s="55"/>
      <c r="I145" s="158"/>
      <c r="J145" s="55"/>
      <c r="K145" s="55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VreXsQddsnPdqrC+m3QuJu8Z30yIdhRTakASmzuy7Y1xY/DM0hS+Yzx3mx/Gn5XRgkjahK8WzTbqU0XIGeTM4Q==" saltValue="Ej2XCIiCIFJb6kUG5JNmYmC8H+BX5a1ZuSLRUajPqqFbTSSKRHZ4RS8VdMk3Ux6APuJI8RveozemGvQgKFE+1w==" spinCount="100000" sheet="1" objects="1" scenarios="1" formatColumns="0" formatRows="0" autoFilter="0"/>
  <autoFilter ref="C125:K144" xr:uid="{00000000-0009-0000-0000-000007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>
    <pageSetUpPr fitToPage="1"/>
  </sheetPr>
  <dimension ref="A2:BM208"/>
  <sheetViews>
    <sheetView showGridLines="0" topLeftCell="A68" workbookViewId="0">
      <selection activeCell="G150" sqref="G15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111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opevnění, ř.km 49,250 - 49,505</v>
      </c>
      <c r="F7" s="325"/>
      <c r="G7" s="325"/>
      <c r="H7" s="325"/>
      <c r="I7" s="115"/>
      <c r="L7" s="20"/>
    </row>
    <row r="8" spans="1:46" s="2" customFormat="1" ht="12" customHeight="1">
      <c r="A8" s="34"/>
      <c r="B8" s="39"/>
      <c r="C8" s="34"/>
      <c r="D8" s="121" t="s">
        <v>113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6" t="s">
        <v>669</v>
      </c>
      <c r="F9" s="327"/>
      <c r="G9" s="327"/>
      <c r="H9" s="327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19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6.4.2020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26</v>
      </c>
      <c r="E14" s="34"/>
      <c r="F14" s="34"/>
      <c r="G14" s="34"/>
      <c r="H14" s="34"/>
      <c r="I14" s="123" t="s">
        <v>27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28</v>
      </c>
      <c r="F15" s="34"/>
      <c r="G15" s="34"/>
      <c r="H15" s="34"/>
      <c r="I15" s="123" t="s">
        <v>29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30</v>
      </c>
      <c r="E17" s="34"/>
      <c r="F17" s="34"/>
      <c r="G17" s="34"/>
      <c r="H17" s="34"/>
      <c r="I17" s="123" t="s">
        <v>27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8" t="str">
        <f>'Rekapitulace stavby'!E14</f>
        <v>Vyplň údaj</v>
      </c>
      <c r="F18" s="329"/>
      <c r="G18" s="329"/>
      <c r="H18" s="329"/>
      <c r="I18" s="123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32</v>
      </c>
      <c r="E20" s="34"/>
      <c r="F20" s="34"/>
      <c r="G20" s="34"/>
      <c r="H20" s="34"/>
      <c r="I20" s="123" t="s">
        <v>27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33</v>
      </c>
      <c r="F21" s="34"/>
      <c r="G21" s="34"/>
      <c r="H21" s="34"/>
      <c r="I21" s="123" t="s">
        <v>29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35</v>
      </c>
      <c r="E23" s="34"/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36</v>
      </c>
      <c r="F24" s="34"/>
      <c r="G24" s="34"/>
      <c r="H24" s="34"/>
      <c r="I24" s="123" t="s">
        <v>29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37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30" t="s">
        <v>1</v>
      </c>
      <c r="F27" s="330"/>
      <c r="G27" s="330"/>
      <c r="H27" s="330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39</v>
      </c>
      <c r="E30" s="34"/>
      <c r="F30" s="34"/>
      <c r="G30" s="34"/>
      <c r="H30" s="34"/>
      <c r="I30" s="122"/>
      <c r="J30" s="13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41</v>
      </c>
      <c r="G32" s="34"/>
      <c r="H32" s="34"/>
      <c r="I32" s="134" t="s">
        <v>40</v>
      </c>
      <c r="J32" s="133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43</v>
      </c>
      <c r="E33" s="121" t="s">
        <v>44</v>
      </c>
      <c r="F33" s="136">
        <f>ROUND((SUM(BE123:BE207)),  2)</f>
        <v>0</v>
      </c>
      <c r="G33" s="34"/>
      <c r="H33" s="34"/>
      <c r="I33" s="137">
        <v>0.21</v>
      </c>
      <c r="J33" s="136">
        <f>ROUND(((SUM(BE123:BE207))*I33),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45</v>
      </c>
      <c r="F34" s="136">
        <f>ROUND((SUM(BF123:BF207)),  2)</f>
        <v>0</v>
      </c>
      <c r="G34" s="34"/>
      <c r="H34" s="34"/>
      <c r="I34" s="137">
        <v>0.15</v>
      </c>
      <c r="J34" s="136">
        <f>ROUND(((SUM(BF123:BF207))*I34),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46</v>
      </c>
      <c r="F35" s="136">
        <f>ROUND((SUM(BG123:BG207)),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47</v>
      </c>
      <c r="F36" s="136">
        <f>ROUND((SUM(BH123:BH207)),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48</v>
      </c>
      <c r="F37" s="136">
        <f>ROUND((SUM(BI123:BI207)),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49</v>
      </c>
      <c r="E39" s="140"/>
      <c r="F39" s="140"/>
      <c r="G39" s="141" t="s">
        <v>50</v>
      </c>
      <c r="H39" s="142" t="s">
        <v>51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2" t="str">
        <f>E7</f>
        <v>Úpa, Trutnov, oprava LB opevnění, ř.km 49,250 - 49,505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113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2 - VON Vedlejší a ostatní náklady</v>
      </c>
      <c r="F87" s="321"/>
      <c r="G87" s="321"/>
      <c r="H87" s="321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Trutnov</v>
      </c>
      <c r="G89" s="36"/>
      <c r="H89" s="36"/>
      <c r="I89" s="123" t="s">
        <v>24</v>
      </c>
      <c r="J89" s="66" t="str">
        <f>IF(J12="","",J12)</f>
        <v>6.4.2020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26</v>
      </c>
      <c r="D91" s="36"/>
      <c r="E91" s="36"/>
      <c r="F91" s="27" t="str">
        <f>E15</f>
        <v>Povodí Labe,státní podnik,Víta Nejedlého 951/3,HK3</v>
      </c>
      <c r="G91" s="36"/>
      <c r="H91" s="36"/>
      <c r="I91" s="123" t="s">
        <v>32</v>
      </c>
      <c r="J91" s="32" t="str">
        <f>E21</f>
        <v>Multiaqua s.r.o., Veverkova 1343, HK 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23" t="s">
        <v>35</v>
      </c>
      <c r="J92" s="32" t="str">
        <f>E24</f>
        <v>Ing. Pavel Romášek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117</v>
      </c>
      <c r="D94" s="163"/>
      <c r="E94" s="163"/>
      <c r="F94" s="163"/>
      <c r="G94" s="163"/>
      <c r="H94" s="163"/>
      <c r="I94" s="164"/>
      <c r="J94" s="165" t="s">
        <v>118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119</v>
      </c>
      <c r="D96" s="36"/>
      <c r="E96" s="36"/>
      <c r="F96" s="36"/>
      <c r="G96" s="36"/>
      <c r="H96" s="36"/>
      <c r="I96" s="122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120</v>
      </c>
    </row>
    <row r="97" spans="1:31" s="9" customFormat="1" ht="24.95" customHeight="1">
      <c r="B97" s="167"/>
      <c r="C97" s="168"/>
      <c r="D97" s="169" t="s">
        <v>121</v>
      </c>
      <c r="E97" s="170"/>
      <c r="F97" s="170"/>
      <c r="G97" s="170"/>
      <c r="H97" s="170"/>
      <c r="I97" s="171"/>
      <c r="J97" s="172">
        <f>J124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127</v>
      </c>
      <c r="E98" s="176"/>
      <c r="F98" s="176"/>
      <c r="G98" s="176"/>
      <c r="H98" s="176"/>
      <c r="I98" s="177"/>
      <c r="J98" s="178">
        <f>J125</f>
        <v>0</v>
      </c>
      <c r="K98" s="104"/>
      <c r="L98" s="179"/>
    </row>
    <row r="99" spans="1:31" s="9" customFormat="1" ht="24.95" customHeight="1">
      <c r="B99" s="167"/>
      <c r="C99" s="168"/>
      <c r="D99" s="169" t="s">
        <v>670</v>
      </c>
      <c r="E99" s="170"/>
      <c r="F99" s="170"/>
      <c r="G99" s="170"/>
      <c r="H99" s="170"/>
      <c r="I99" s="171"/>
      <c r="J99" s="172">
        <f>J129</f>
        <v>0</v>
      </c>
      <c r="K99" s="168"/>
      <c r="L99" s="173"/>
    </row>
    <row r="100" spans="1:31" s="10" customFormat="1" ht="19.899999999999999" customHeight="1">
      <c r="B100" s="174"/>
      <c r="C100" s="104"/>
      <c r="D100" s="175" t="s">
        <v>671</v>
      </c>
      <c r="E100" s="176"/>
      <c r="F100" s="176"/>
      <c r="G100" s="176"/>
      <c r="H100" s="176"/>
      <c r="I100" s="177"/>
      <c r="J100" s="178">
        <f>J130</f>
        <v>0</v>
      </c>
      <c r="K100" s="104"/>
      <c r="L100" s="179"/>
    </row>
    <row r="101" spans="1:31" s="10" customFormat="1" ht="19.899999999999999" customHeight="1">
      <c r="B101" s="174"/>
      <c r="C101" s="104"/>
      <c r="D101" s="175" t="s">
        <v>672</v>
      </c>
      <c r="E101" s="176"/>
      <c r="F101" s="176"/>
      <c r="G101" s="176"/>
      <c r="H101" s="176"/>
      <c r="I101" s="177"/>
      <c r="J101" s="178">
        <f>J155</f>
        <v>0</v>
      </c>
      <c r="K101" s="104"/>
      <c r="L101" s="179"/>
    </row>
    <row r="102" spans="1:31" s="10" customFormat="1" ht="19.899999999999999" customHeight="1">
      <c r="B102" s="174"/>
      <c r="C102" s="104"/>
      <c r="D102" s="175" t="s">
        <v>673</v>
      </c>
      <c r="E102" s="176"/>
      <c r="F102" s="176"/>
      <c r="G102" s="176"/>
      <c r="H102" s="176"/>
      <c r="I102" s="177"/>
      <c r="J102" s="178">
        <f>J170</f>
        <v>0</v>
      </c>
      <c r="K102" s="104"/>
      <c r="L102" s="179"/>
    </row>
    <row r="103" spans="1:31" s="10" customFormat="1" ht="19.899999999999999" customHeight="1">
      <c r="B103" s="174"/>
      <c r="C103" s="104"/>
      <c r="D103" s="175" t="s">
        <v>674</v>
      </c>
      <c r="E103" s="176"/>
      <c r="F103" s="176"/>
      <c r="G103" s="176"/>
      <c r="H103" s="176"/>
      <c r="I103" s="177"/>
      <c r="J103" s="178">
        <f>J182</f>
        <v>0</v>
      </c>
      <c r="K103" s="104"/>
      <c r="L103" s="179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130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2" t="str">
        <f>E7</f>
        <v>Úpa, Trutnov, oprava LB opevnění, ř.km 49,250 - 49,505</v>
      </c>
      <c r="F113" s="323"/>
      <c r="G113" s="323"/>
      <c r="H113" s="323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113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4" t="str">
        <f>E9</f>
        <v>2 - VON Vedlejší a ostatní náklady</v>
      </c>
      <c r="F115" s="321"/>
      <c r="G115" s="321"/>
      <c r="H115" s="321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22</v>
      </c>
      <c r="D117" s="36"/>
      <c r="E117" s="36"/>
      <c r="F117" s="27" t="str">
        <f>F12</f>
        <v>Trutnov</v>
      </c>
      <c r="G117" s="36"/>
      <c r="H117" s="36"/>
      <c r="I117" s="123" t="s">
        <v>24</v>
      </c>
      <c r="J117" s="66" t="str">
        <f>IF(J12="","",J12)</f>
        <v>6.4.2020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40.15" customHeight="1">
      <c r="A119" s="34"/>
      <c r="B119" s="35"/>
      <c r="C119" s="29" t="s">
        <v>26</v>
      </c>
      <c r="D119" s="36"/>
      <c r="E119" s="36"/>
      <c r="F119" s="27" t="str">
        <f>E15</f>
        <v>Povodí Labe,státní podnik,Víta Nejedlého 951/3,HK3</v>
      </c>
      <c r="G119" s="36"/>
      <c r="H119" s="36"/>
      <c r="I119" s="123" t="s">
        <v>32</v>
      </c>
      <c r="J119" s="32" t="str">
        <f>E21</f>
        <v>Multiaqua s.r.o., Veverkova 1343, HK 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IF(E18="","",E18)</f>
        <v>Vyplň údaj</v>
      </c>
      <c r="G120" s="36"/>
      <c r="H120" s="36"/>
      <c r="I120" s="123" t="s">
        <v>35</v>
      </c>
      <c r="J120" s="32" t="str">
        <f>E24</f>
        <v>Ing. Pavel Romášek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131</v>
      </c>
      <c r="D122" s="183" t="s">
        <v>64</v>
      </c>
      <c r="E122" s="183" t="s">
        <v>60</v>
      </c>
      <c r="F122" s="183" t="s">
        <v>61</v>
      </c>
      <c r="G122" s="183" t="s">
        <v>132</v>
      </c>
      <c r="H122" s="183" t="s">
        <v>133</v>
      </c>
      <c r="I122" s="184" t="s">
        <v>134</v>
      </c>
      <c r="J122" s="183" t="s">
        <v>118</v>
      </c>
      <c r="K122" s="185" t="s">
        <v>135</v>
      </c>
      <c r="L122" s="186"/>
      <c r="M122" s="75" t="s">
        <v>1</v>
      </c>
      <c r="N122" s="76" t="s">
        <v>43</v>
      </c>
      <c r="O122" s="76" t="s">
        <v>136</v>
      </c>
      <c r="P122" s="76" t="s">
        <v>137</v>
      </c>
      <c r="Q122" s="76" t="s">
        <v>138</v>
      </c>
      <c r="R122" s="76" t="s">
        <v>139</v>
      </c>
      <c r="S122" s="76" t="s">
        <v>140</v>
      </c>
      <c r="T122" s="77" t="s">
        <v>141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142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P124+P129</f>
        <v>0</v>
      </c>
      <c r="Q123" s="79"/>
      <c r="R123" s="189">
        <f>R124+R129</f>
        <v>0</v>
      </c>
      <c r="S123" s="79"/>
      <c r="T123" s="190">
        <f>T124+T129</f>
        <v>200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78</v>
      </c>
      <c r="AU123" s="17" t="s">
        <v>120</v>
      </c>
      <c r="BK123" s="191">
        <f>BK124+BK129</f>
        <v>0</v>
      </c>
    </row>
    <row r="124" spans="1:65" s="12" customFormat="1" ht="25.9" customHeight="1">
      <c r="B124" s="192"/>
      <c r="C124" s="193"/>
      <c r="D124" s="194" t="s">
        <v>78</v>
      </c>
      <c r="E124" s="195" t="s">
        <v>143</v>
      </c>
      <c r="F124" s="195" t="s">
        <v>144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0</v>
      </c>
      <c r="S124" s="200"/>
      <c r="T124" s="202">
        <f>T125</f>
        <v>200</v>
      </c>
      <c r="AR124" s="203" t="s">
        <v>83</v>
      </c>
      <c r="AT124" s="204" t="s">
        <v>78</v>
      </c>
      <c r="AU124" s="204" t="s">
        <v>79</v>
      </c>
      <c r="AY124" s="203" t="s">
        <v>145</v>
      </c>
      <c r="BK124" s="205">
        <f>BK125</f>
        <v>0</v>
      </c>
    </row>
    <row r="125" spans="1:65" s="12" customFormat="1" ht="22.9" customHeight="1">
      <c r="B125" s="192"/>
      <c r="C125" s="193"/>
      <c r="D125" s="194" t="s">
        <v>78</v>
      </c>
      <c r="E125" s="206" t="s">
        <v>203</v>
      </c>
      <c r="F125" s="206" t="s">
        <v>493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SUM(P126:P128)</f>
        <v>0</v>
      </c>
      <c r="Q125" s="200"/>
      <c r="R125" s="201">
        <f>SUM(R126:R128)</f>
        <v>0</v>
      </c>
      <c r="S125" s="200"/>
      <c r="T125" s="202">
        <f>SUM(T126:T128)</f>
        <v>200</v>
      </c>
      <c r="AR125" s="203" t="s">
        <v>83</v>
      </c>
      <c r="AT125" s="204" t="s">
        <v>78</v>
      </c>
      <c r="AU125" s="204" t="s">
        <v>83</v>
      </c>
      <c r="AY125" s="203" t="s">
        <v>145</v>
      </c>
      <c r="BK125" s="205">
        <f>SUM(BK126:BK128)</f>
        <v>0</v>
      </c>
    </row>
    <row r="126" spans="1:65" s="2" customFormat="1" ht="21.75" customHeight="1">
      <c r="A126" s="34"/>
      <c r="B126" s="35"/>
      <c r="C126" s="208" t="s">
        <v>83</v>
      </c>
      <c r="D126" s="208" t="s">
        <v>147</v>
      </c>
      <c r="E126" s="209" t="s">
        <v>675</v>
      </c>
      <c r="F126" s="210" t="s">
        <v>676</v>
      </c>
      <c r="G126" s="211" t="s">
        <v>150</v>
      </c>
      <c r="H126" s="212">
        <v>10000</v>
      </c>
      <c r="I126" s="213"/>
      <c r="J126" s="214">
        <f>ROUND(I126*H126,2)</f>
        <v>0</v>
      </c>
      <c r="K126" s="210" t="s">
        <v>151</v>
      </c>
      <c r="L126" s="39"/>
      <c r="M126" s="215" t="s">
        <v>1</v>
      </c>
      <c r="N126" s="216" t="s">
        <v>44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0.02</v>
      </c>
      <c r="T126" s="218">
        <f>S126*H126</f>
        <v>200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152</v>
      </c>
      <c r="AT126" s="219" t="s">
        <v>147</v>
      </c>
      <c r="AU126" s="219" t="s">
        <v>87</v>
      </c>
      <c r="AY126" s="17" t="s">
        <v>145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83</v>
      </c>
      <c r="BK126" s="220">
        <f>ROUND(I126*H126,2)</f>
        <v>0</v>
      </c>
      <c r="BL126" s="17" t="s">
        <v>152</v>
      </c>
      <c r="BM126" s="219" t="s">
        <v>677</v>
      </c>
    </row>
    <row r="127" spans="1:65" s="2" customFormat="1" ht="19.5">
      <c r="A127" s="34"/>
      <c r="B127" s="35"/>
      <c r="C127" s="36"/>
      <c r="D127" s="221" t="s">
        <v>154</v>
      </c>
      <c r="E127" s="36"/>
      <c r="F127" s="222" t="s">
        <v>676</v>
      </c>
      <c r="G127" s="36"/>
      <c r="H127" s="36"/>
      <c r="I127" s="122"/>
      <c r="J127" s="36"/>
      <c r="K127" s="36"/>
      <c r="L127" s="39"/>
      <c r="M127" s="223"/>
      <c r="N127" s="224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154</v>
      </c>
      <c r="AU127" s="17" t="s">
        <v>87</v>
      </c>
    </row>
    <row r="128" spans="1:65" s="13" customFormat="1">
      <c r="B128" s="225"/>
      <c r="C128" s="226"/>
      <c r="D128" s="221" t="s">
        <v>156</v>
      </c>
      <c r="E128" s="227" t="s">
        <v>1</v>
      </c>
      <c r="F128" s="228" t="s">
        <v>678</v>
      </c>
      <c r="G128" s="226"/>
      <c r="H128" s="229">
        <v>10000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156</v>
      </c>
      <c r="AU128" s="235" t="s">
        <v>87</v>
      </c>
      <c r="AV128" s="13" t="s">
        <v>87</v>
      </c>
      <c r="AW128" s="13" t="s">
        <v>34</v>
      </c>
      <c r="AX128" s="13" t="s">
        <v>83</v>
      </c>
      <c r="AY128" s="235" t="s">
        <v>145</v>
      </c>
    </row>
    <row r="129" spans="1:65" s="12" customFormat="1" ht="25.9" customHeight="1">
      <c r="B129" s="192"/>
      <c r="C129" s="193"/>
      <c r="D129" s="194" t="s">
        <v>78</v>
      </c>
      <c r="E129" s="195" t="s">
        <v>679</v>
      </c>
      <c r="F129" s="195" t="s">
        <v>680</v>
      </c>
      <c r="G129" s="193"/>
      <c r="H129" s="193"/>
      <c r="I129" s="196"/>
      <c r="J129" s="197">
        <f>BK129</f>
        <v>0</v>
      </c>
      <c r="K129" s="193"/>
      <c r="L129" s="198"/>
      <c r="M129" s="199"/>
      <c r="N129" s="200"/>
      <c r="O129" s="200"/>
      <c r="P129" s="201">
        <f>P130+P155+P170+P182</f>
        <v>0</v>
      </c>
      <c r="Q129" s="200"/>
      <c r="R129" s="201">
        <f>R130+R155+R170+R182</f>
        <v>0</v>
      </c>
      <c r="S129" s="200"/>
      <c r="T129" s="202">
        <f>T130+T155+T170+T182</f>
        <v>0</v>
      </c>
      <c r="AR129" s="203" t="s">
        <v>177</v>
      </c>
      <c r="AT129" s="204" t="s">
        <v>78</v>
      </c>
      <c r="AU129" s="204" t="s">
        <v>79</v>
      </c>
      <c r="AY129" s="203" t="s">
        <v>145</v>
      </c>
      <c r="BK129" s="205">
        <f>BK130+BK155+BK170+BK182</f>
        <v>0</v>
      </c>
    </row>
    <row r="130" spans="1:65" s="12" customFormat="1" ht="22.9" customHeight="1">
      <c r="B130" s="192"/>
      <c r="C130" s="193"/>
      <c r="D130" s="194" t="s">
        <v>78</v>
      </c>
      <c r="E130" s="206" t="s">
        <v>681</v>
      </c>
      <c r="F130" s="206" t="s">
        <v>682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SUM(P131:P154)</f>
        <v>0</v>
      </c>
      <c r="Q130" s="200"/>
      <c r="R130" s="201">
        <f>SUM(R131:R154)</f>
        <v>0</v>
      </c>
      <c r="S130" s="200"/>
      <c r="T130" s="202">
        <f>SUM(T131:T154)</f>
        <v>0</v>
      </c>
      <c r="AR130" s="203" t="s">
        <v>177</v>
      </c>
      <c r="AT130" s="204" t="s">
        <v>78</v>
      </c>
      <c r="AU130" s="204" t="s">
        <v>83</v>
      </c>
      <c r="AY130" s="203" t="s">
        <v>145</v>
      </c>
      <c r="BK130" s="205">
        <f>SUM(BK131:BK154)</f>
        <v>0</v>
      </c>
    </row>
    <row r="131" spans="1:65" s="2" customFormat="1" ht="21.75" customHeight="1">
      <c r="A131" s="34"/>
      <c r="B131" s="35"/>
      <c r="C131" s="208" t="s">
        <v>87</v>
      </c>
      <c r="D131" s="208" t="s">
        <v>147</v>
      </c>
      <c r="E131" s="209" t="s">
        <v>683</v>
      </c>
      <c r="F131" s="210" t="s">
        <v>684</v>
      </c>
      <c r="G131" s="211" t="s">
        <v>685</v>
      </c>
      <c r="H131" s="212">
        <v>1</v>
      </c>
      <c r="I131" s="213"/>
      <c r="J131" s="214">
        <f>ROUND(I131*H131,2)</f>
        <v>0</v>
      </c>
      <c r="K131" s="210" t="s">
        <v>1</v>
      </c>
      <c r="L131" s="39"/>
      <c r="M131" s="215" t="s">
        <v>1</v>
      </c>
      <c r="N131" s="216" t="s">
        <v>44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686</v>
      </c>
      <c r="AT131" s="219" t="s">
        <v>147</v>
      </c>
      <c r="AU131" s="219" t="s">
        <v>87</v>
      </c>
      <c r="AY131" s="17" t="s">
        <v>145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83</v>
      </c>
      <c r="BK131" s="220">
        <f>ROUND(I131*H131,2)</f>
        <v>0</v>
      </c>
      <c r="BL131" s="17" t="s">
        <v>686</v>
      </c>
      <c r="BM131" s="219" t="s">
        <v>687</v>
      </c>
    </row>
    <row r="132" spans="1:65" s="2" customFormat="1">
      <c r="A132" s="34"/>
      <c r="B132" s="35"/>
      <c r="C132" s="36"/>
      <c r="D132" s="221" t="s">
        <v>154</v>
      </c>
      <c r="E132" s="36"/>
      <c r="F132" s="222" t="s">
        <v>684</v>
      </c>
      <c r="G132" s="36"/>
      <c r="H132" s="36"/>
      <c r="I132" s="122"/>
      <c r="J132" s="36"/>
      <c r="K132" s="36"/>
      <c r="L132" s="39"/>
      <c r="M132" s="223"/>
      <c r="N132" s="224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154</v>
      </c>
      <c r="AU132" s="17" t="s">
        <v>87</v>
      </c>
    </row>
    <row r="133" spans="1:65" s="15" customFormat="1" ht="22.5">
      <c r="B133" s="247"/>
      <c r="C133" s="248"/>
      <c r="D133" s="221" t="s">
        <v>156</v>
      </c>
      <c r="E133" s="249" t="s">
        <v>1</v>
      </c>
      <c r="F133" s="250" t="s">
        <v>688</v>
      </c>
      <c r="G133" s="248"/>
      <c r="H133" s="249" t="s">
        <v>1</v>
      </c>
      <c r="I133" s="251"/>
      <c r="J133" s="248"/>
      <c r="K133" s="248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156</v>
      </c>
      <c r="AU133" s="256" t="s">
        <v>87</v>
      </c>
      <c r="AV133" s="15" t="s">
        <v>83</v>
      </c>
      <c r="AW133" s="15" t="s">
        <v>34</v>
      </c>
      <c r="AX133" s="15" t="s">
        <v>79</v>
      </c>
      <c r="AY133" s="256" t="s">
        <v>145</v>
      </c>
    </row>
    <row r="134" spans="1:65" s="15" customFormat="1">
      <c r="B134" s="247"/>
      <c r="C134" s="248"/>
      <c r="D134" s="221" t="s">
        <v>156</v>
      </c>
      <c r="E134" s="249" t="s">
        <v>1</v>
      </c>
      <c r="F134" s="250" t="s">
        <v>689</v>
      </c>
      <c r="G134" s="248"/>
      <c r="H134" s="249" t="s">
        <v>1</v>
      </c>
      <c r="I134" s="251"/>
      <c r="J134" s="248"/>
      <c r="K134" s="248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156</v>
      </c>
      <c r="AU134" s="256" t="s">
        <v>87</v>
      </c>
      <c r="AV134" s="15" t="s">
        <v>83</v>
      </c>
      <c r="AW134" s="15" t="s">
        <v>34</v>
      </c>
      <c r="AX134" s="15" t="s">
        <v>79</v>
      </c>
      <c r="AY134" s="256" t="s">
        <v>145</v>
      </c>
    </row>
    <row r="135" spans="1:65" s="15" customFormat="1" ht="22.5">
      <c r="B135" s="247"/>
      <c r="C135" s="248"/>
      <c r="D135" s="221" t="s">
        <v>156</v>
      </c>
      <c r="E135" s="249" t="s">
        <v>1</v>
      </c>
      <c r="F135" s="250" t="s">
        <v>690</v>
      </c>
      <c r="G135" s="248"/>
      <c r="H135" s="249" t="s">
        <v>1</v>
      </c>
      <c r="I135" s="251"/>
      <c r="J135" s="248"/>
      <c r="K135" s="248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156</v>
      </c>
      <c r="AU135" s="256" t="s">
        <v>87</v>
      </c>
      <c r="AV135" s="15" t="s">
        <v>83</v>
      </c>
      <c r="AW135" s="15" t="s">
        <v>34</v>
      </c>
      <c r="AX135" s="15" t="s">
        <v>79</v>
      </c>
      <c r="AY135" s="256" t="s">
        <v>145</v>
      </c>
    </row>
    <row r="136" spans="1:65" s="15" customFormat="1">
      <c r="B136" s="247"/>
      <c r="C136" s="248"/>
      <c r="D136" s="221" t="s">
        <v>156</v>
      </c>
      <c r="E136" s="249" t="s">
        <v>1</v>
      </c>
      <c r="F136" s="250" t="s">
        <v>691</v>
      </c>
      <c r="G136" s="248"/>
      <c r="H136" s="249" t="s">
        <v>1</v>
      </c>
      <c r="I136" s="251"/>
      <c r="J136" s="248"/>
      <c r="K136" s="248"/>
      <c r="L136" s="252"/>
      <c r="M136" s="253"/>
      <c r="N136" s="254"/>
      <c r="O136" s="254"/>
      <c r="P136" s="254"/>
      <c r="Q136" s="254"/>
      <c r="R136" s="254"/>
      <c r="S136" s="254"/>
      <c r="T136" s="255"/>
      <c r="AT136" s="256" t="s">
        <v>156</v>
      </c>
      <c r="AU136" s="256" t="s">
        <v>87</v>
      </c>
      <c r="AV136" s="15" t="s">
        <v>83</v>
      </c>
      <c r="AW136" s="15" t="s">
        <v>34</v>
      </c>
      <c r="AX136" s="15" t="s">
        <v>79</v>
      </c>
      <c r="AY136" s="256" t="s">
        <v>145</v>
      </c>
    </row>
    <row r="137" spans="1:65" s="15" customFormat="1" ht="22.5">
      <c r="B137" s="247"/>
      <c r="C137" s="248"/>
      <c r="D137" s="221" t="s">
        <v>156</v>
      </c>
      <c r="E137" s="249" t="s">
        <v>1</v>
      </c>
      <c r="F137" s="250" t="s">
        <v>692</v>
      </c>
      <c r="G137" s="248"/>
      <c r="H137" s="249" t="s">
        <v>1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156</v>
      </c>
      <c r="AU137" s="256" t="s">
        <v>87</v>
      </c>
      <c r="AV137" s="15" t="s">
        <v>83</v>
      </c>
      <c r="AW137" s="15" t="s">
        <v>34</v>
      </c>
      <c r="AX137" s="15" t="s">
        <v>79</v>
      </c>
      <c r="AY137" s="256" t="s">
        <v>145</v>
      </c>
    </row>
    <row r="138" spans="1:65" s="15" customFormat="1">
      <c r="B138" s="247"/>
      <c r="C138" s="248"/>
      <c r="D138" s="221" t="s">
        <v>156</v>
      </c>
      <c r="E138" s="249" t="s">
        <v>1</v>
      </c>
      <c r="F138" s="250" t="s">
        <v>693</v>
      </c>
      <c r="G138" s="248"/>
      <c r="H138" s="249" t="s">
        <v>1</v>
      </c>
      <c r="I138" s="251"/>
      <c r="J138" s="248"/>
      <c r="K138" s="248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156</v>
      </c>
      <c r="AU138" s="256" t="s">
        <v>87</v>
      </c>
      <c r="AV138" s="15" t="s">
        <v>83</v>
      </c>
      <c r="AW138" s="15" t="s">
        <v>34</v>
      </c>
      <c r="AX138" s="15" t="s">
        <v>79</v>
      </c>
      <c r="AY138" s="256" t="s">
        <v>145</v>
      </c>
    </row>
    <row r="139" spans="1:65" s="15" customFormat="1" ht="22.5">
      <c r="B139" s="247"/>
      <c r="C139" s="248"/>
      <c r="D139" s="221" t="s">
        <v>156</v>
      </c>
      <c r="E139" s="249" t="s">
        <v>1</v>
      </c>
      <c r="F139" s="333" t="s">
        <v>763</v>
      </c>
      <c r="G139" s="248"/>
      <c r="H139" s="249" t="s">
        <v>1</v>
      </c>
      <c r="I139" s="251"/>
      <c r="J139" s="248"/>
      <c r="K139" s="248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156</v>
      </c>
      <c r="AU139" s="256" t="s">
        <v>87</v>
      </c>
      <c r="AV139" s="15" t="s">
        <v>83</v>
      </c>
      <c r="AW139" s="15" t="s">
        <v>34</v>
      </c>
      <c r="AX139" s="15" t="s">
        <v>79</v>
      </c>
      <c r="AY139" s="256" t="s">
        <v>145</v>
      </c>
    </row>
    <row r="140" spans="1:65" s="15" customFormat="1" ht="22.5">
      <c r="B140" s="247"/>
      <c r="C140" s="248"/>
      <c r="D140" s="221" t="s">
        <v>156</v>
      </c>
      <c r="E140" s="249" t="s">
        <v>1</v>
      </c>
      <c r="F140" s="250" t="s">
        <v>694</v>
      </c>
      <c r="G140" s="248"/>
      <c r="H140" s="249" t="s">
        <v>1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156</v>
      </c>
      <c r="AU140" s="256" t="s">
        <v>87</v>
      </c>
      <c r="AV140" s="15" t="s">
        <v>83</v>
      </c>
      <c r="AW140" s="15" t="s">
        <v>34</v>
      </c>
      <c r="AX140" s="15" t="s">
        <v>79</v>
      </c>
      <c r="AY140" s="256" t="s">
        <v>145</v>
      </c>
    </row>
    <row r="141" spans="1:65" s="15" customFormat="1" ht="22.5">
      <c r="B141" s="247"/>
      <c r="C141" s="248"/>
      <c r="D141" s="221" t="s">
        <v>156</v>
      </c>
      <c r="E141" s="249" t="s">
        <v>1</v>
      </c>
      <c r="F141" s="250" t="s">
        <v>695</v>
      </c>
      <c r="G141" s="248"/>
      <c r="H141" s="249" t="s">
        <v>1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156</v>
      </c>
      <c r="AU141" s="256" t="s">
        <v>87</v>
      </c>
      <c r="AV141" s="15" t="s">
        <v>83</v>
      </c>
      <c r="AW141" s="15" t="s">
        <v>34</v>
      </c>
      <c r="AX141" s="15" t="s">
        <v>79</v>
      </c>
      <c r="AY141" s="256" t="s">
        <v>145</v>
      </c>
    </row>
    <row r="142" spans="1:65" s="15" customFormat="1" ht="33.75">
      <c r="B142" s="247"/>
      <c r="C142" s="248"/>
      <c r="D142" s="221" t="s">
        <v>156</v>
      </c>
      <c r="E142" s="249" t="s">
        <v>1</v>
      </c>
      <c r="F142" s="250" t="s">
        <v>696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AT142" s="256" t="s">
        <v>156</v>
      </c>
      <c r="AU142" s="256" t="s">
        <v>87</v>
      </c>
      <c r="AV142" s="15" t="s">
        <v>83</v>
      </c>
      <c r="AW142" s="15" t="s">
        <v>34</v>
      </c>
      <c r="AX142" s="15" t="s">
        <v>79</v>
      </c>
      <c r="AY142" s="256" t="s">
        <v>145</v>
      </c>
    </row>
    <row r="143" spans="1:65" s="15" customFormat="1">
      <c r="B143" s="247"/>
      <c r="C143" s="248"/>
      <c r="D143" s="221" t="s">
        <v>156</v>
      </c>
      <c r="E143" s="249" t="s">
        <v>1</v>
      </c>
      <c r="F143" s="250" t="s">
        <v>697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156</v>
      </c>
      <c r="AU143" s="256" t="s">
        <v>87</v>
      </c>
      <c r="AV143" s="15" t="s">
        <v>83</v>
      </c>
      <c r="AW143" s="15" t="s">
        <v>34</v>
      </c>
      <c r="AX143" s="15" t="s">
        <v>79</v>
      </c>
      <c r="AY143" s="256" t="s">
        <v>145</v>
      </c>
    </row>
    <row r="144" spans="1:65" s="15" customFormat="1" ht="33.75">
      <c r="B144" s="247"/>
      <c r="C144" s="248"/>
      <c r="D144" s="221" t="s">
        <v>156</v>
      </c>
      <c r="E144" s="249" t="s">
        <v>1</v>
      </c>
      <c r="F144" s="250" t="s">
        <v>698</v>
      </c>
      <c r="G144" s="248"/>
      <c r="H144" s="249" t="s">
        <v>1</v>
      </c>
      <c r="I144" s="251"/>
      <c r="J144" s="248"/>
      <c r="K144" s="248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156</v>
      </c>
      <c r="AU144" s="256" t="s">
        <v>87</v>
      </c>
      <c r="AV144" s="15" t="s">
        <v>83</v>
      </c>
      <c r="AW144" s="15" t="s">
        <v>34</v>
      </c>
      <c r="AX144" s="15" t="s">
        <v>79</v>
      </c>
      <c r="AY144" s="256" t="s">
        <v>145</v>
      </c>
    </row>
    <row r="145" spans="1:65" s="15" customFormat="1" ht="22.5">
      <c r="B145" s="247"/>
      <c r="C145" s="248"/>
      <c r="D145" s="221" t="s">
        <v>156</v>
      </c>
      <c r="E145" s="249" t="s">
        <v>1</v>
      </c>
      <c r="F145" s="250" t="s">
        <v>699</v>
      </c>
      <c r="G145" s="248"/>
      <c r="H145" s="249" t="s">
        <v>1</v>
      </c>
      <c r="I145" s="251"/>
      <c r="J145" s="248"/>
      <c r="K145" s="248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156</v>
      </c>
      <c r="AU145" s="256" t="s">
        <v>87</v>
      </c>
      <c r="AV145" s="15" t="s">
        <v>83</v>
      </c>
      <c r="AW145" s="15" t="s">
        <v>34</v>
      </c>
      <c r="AX145" s="15" t="s">
        <v>79</v>
      </c>
      <c r="AY145" s="256" t="s">
        <v>145</v>
      </c>
    </row>
    <row r="146" spans="1:65" s="15" customFormat="1" ht="22.5">
      <c r="B146" s="247"/>
      <c r="C146" s="248"/>
      <c r="D146" s="221" t="s">
        <v>156</v>
      </c>
      <c r="E146" s="249" t="s">
        <v>1</v>
      </c>
      <c r="F146" s="250" t="s">
        <v>700</v>
      </c>
      <c r="G146" s="248"/>
      <c r="H146" s="249" t="s">
        <v>1</v>
      </c>
      <c r="I146" s="251"/>
      <c r="J146" s="248"/>
      <c r="K146" s="248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156</v>
      </c>
      <c r="AU146" s="256" t="s">
        <v>87</v>
      </c>
      <c r="AV146" s="15" t="s">
        <v>83</v>
      </c>
      <c r="AW146" s="15" t="s">
        <v>34</v>
      </c>
      <c r="AX146" s="15" t="s">
        <v>79</v>
      </c>
      <c r="AY146" s="256" t="s">
        <v>145</v>
      </c>
    </row>
    <row r="147" spans="1:65" s="15" customFormat="1" ht="33.75">
      <c r="B147" s="247"/>
      <c r="C147" s="248"/>
      <c r="D147" s="221" t="s">
        <v>156</v>
      </c>
      <c r="E147" s="249" t="s">
        <v>1</v>
      </c>
      <c r="F147" s="250" t="s">
        <v>701</v>
      </c>
      <c r="G147" s="248"/>
      <c r="H147" s="249" t="s">
        <v>1</v>
      </c>
      <c r="I147" s="251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156</v>
      </c>
      <c r="AU147" s="256" t="s">
        <v>87</v>
      </c>
      <c r="AV147" s="15" t="s">
        <v>83</v>
      </c>
      <c r="AW147" s="15" t="s">
        <v>34</v>
      </c>
      <c r="AX147" s="15" t="s">
        <v>79</v>
      </c>
      <c r="AY147" s="256" t="s">
        <v>145</v>
      </c>
    </row>
    <row r="148" spans="1:65" s="13" customFormat="1">
      <c r="B148" s="225"/>
      <c r="C148" s="226"/>
      <c r="D148" s="221" t="s">
        <v>156</v>
      </c>
      <c r="E148" s="227" t="s">
        <v>1</v>
      </c>
      <c r="F148" s="228" t="s">
        <v>83</v>
      </c>
      <c r="G148" s="226"/>
      <c r="H148" s="229">
        <v>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156</v>
      </c>
      <c r="AU148" s="235" t="s">
        <v>87</v>
      </c>
      <c r="AV148" s="13" t="s">
        <v>87</v>
      </c>
      <c r="AW148" s="13" t="s">
        <v>34</v>
      </c>
      <c r="AX148" s="13" t="s">
        <v>83</v>
      </c>
      <c r="AY148" s="235" t="s">
        <v>145</v>
      </c>
    </row>
    <row r="149" spans="1:65" s="2" customFormat="1" ht="16.5" customHeight="1">
      <c r="A149" s="34"/>
      <c r="B149" s="35"/>
      <c r="C149" s="208" t="s">
        <v>94</v>
      </c>
      <c r="D149" s="208" t="s">
        <v>147</v>
      </c>
      <c r="E149" s="209" t="s">
        <v>702</v>
      </c>
      <c r="F149" s="210" t="s">
        <v>703</v>
      </c>
      <c r="G149" s="211" t="s">
        <v>685</v>
      </c>
      <c r="H149" s="212">
        <v>1</v>
      </c>
      <c r="I149" s="213"/>
      <c r="J149" s="214">
        <f>ROUND(I149*H149,2)</f>
        <v>0</v>
      </c>
      <c r="K149" s="210" t="s">
        <v>1</v>
      </c>
      <c r="L149" s="39"/>
      <c r="M149" s="215" t="s">
        <v>1</v>
      </c>
      <c r="N149" s="216" t="s">
        <v>44</v>
      </c>
      <c r="O149" s="71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686</v>
      </c>
      <c r="AT149" s="219" t="s">
        <v>147</v>
      </c>
      <c r="AU149" s="219" t="s">
        <v>87</v>
      </c>
      <c r="AY149" s="17" t="s">
        <v>145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83</v>
      </c>
      <c r="BK149" s="220">
        <f>ROUND(I149*H149,2)</f>
        <v>0</v>
      </c>
      <c r="BL149" s="17" t="s">
        <v>686</v>
      </c>
      <c r="BM149" s="219" t="s">
        <v>704</v>
      </c>
    </row>
    <row r="150" spans="1:65" s="2" customFormat="1">
      <c r="A150" s="34"/>
      <c r="B150" s="35"/>
      <c r="C150" s="36"/>
      <c r="D150" s="221" t="s">
        <v>154</v>
      </c>
      <c r="E150" s="36"/>
      <c r="F150" s="222" t="s">
        <v>705</v>
      </c>
      <c r="G150" s="36"/>
      <c r="H150" s="36"/>
      <c r="I150" s="122"/>
      <c r="J150" s="36"/>
      <c r="K150" s="36"/>
      <c r="L150" s="39"/>
      <c r="M150" s="223"/>
      <c r="N150" s="22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154</v>
      </c>
      <c r="AU150" s="17" t="s">
        <v>87</v>
      </c>
    </row>
    <row r="151" spans="1:65" s="15" customFormat="1" ht="22.5">
      <c r="B151" s="247"/>
      <c r="C151" s="248"/>
      <c r="D151" s="221" t="s">
        <v>156</v>
      </c>
      <c r="E151" s="249" t="s">
        <v>1</v>
      </c>
      <c r="F151" s="333" t="s">
        <v>764</v>
      </c>
      <c r="G151" s="248"/>
      <c r="H151" s="249" t="s">
        <v>1</v>
      </c>
      <c r="I151" s="251"/>
      <c r="J151" s="248"/>
      <c r="K151" s="248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156</v>
      </c>
      <c r="AU151" s="256" t="s">
        <v>87</v>
      </c>
      <c r="AV151" s="15" t="s">
        <v>83</v>
      </c>
      <c r="AW151" s="15" t="s">
        <v>34</v>
      </c>
      <c r="AX151" s="15" t="s">
        <v>79</v>
      </c>
      <c r="AY151" s="256" t="s">
        <v>145</v>
      </c>
    </row>
    <row r="152" spans="1:65" s="15" customFormat="1">
      <c r="B152" s="247"/>
      <c r="C152" s="248"/>
      <c r="D152" s="221" t="s">
        <v>156</v>
      </c>
      <c r="E152" s="249" t="s">
        <v>1</v>
      </c>
      <c r="F152" s="250"/>
      <c r="G152" s="248"/>
      <c r="H152" s="249" t="s">
        <v>1</v>
      </c>
      <c r="I152" s="251"/>
      <c r="J152" s="248"/>
      <c r="K152" s="248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156</v>
      </c>
      <c r="AU152" s="256" t="s">
        <v>87</v>
      </c>
      <c r="AV152" s="15" t="s">
        <v>83</v>
      </c>
      <c r="AW152" s="15" t="s">
        <v>34</v>
      </c>
      <c r="AX152" s="15" t="s">
        <v>79</v>
      </c>
      <c r="AY152" s="256" t="s">
        <v>145</v>
      </c>
    </row>
    <row r="153" spans="1:65" s="15" customFormat="1">
      <c r="B153" s="247"/>
      <c r="C153" s="248"/>
      <c r="D153" s="221" t="s">
        <v>156</v>
      </c>
      <c r="E153" s="249" t="s">
        <v>1</v>
      </c>
      <c r="F153" s="250"/>
      <c r="G153" s="248"/>
      <c r="H153" s="249" t="s">
        <v>1</v>
      </c>
      <c r="I153" s="251"/>
      <c r="J153" s="248"/>
      <c r="K153" s="248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156</v>
      </c>
      <c r="AU153" s="256" t="s">
        <v>87</v>
      </c>
      <c r="AV153" s="15" t="s">
        <v>83</v>
      </c>
      <c r="AW153" s="15" t="s">
        <v>34</v>
      </c>
      <c r="AX153" s="15" t="s">
        <v>79</v>
      </c>
      <c r="AY153" s="256" t="s">
        <v>145</v>
      </c>
    </row>
    <row r="154" spans="1:65" s="13" customFormat="1">
      <c r="B154" s="225"/>
      <c r="C154" s="226"/>
      <c r="D154" s="221" t="s">
        <v>156</v>
      </c>
      <c r="E154" s="227" t="s">
        <v>1</v>
      </c>
      <c r="F154" s="228" t="s">
        <v>83</v>
      </c>
      <c r="G154" s="226"/>
      <c r="H154" s="229">
        <v>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156</v>
      </c>
      <c r="AU154" s="235" t="s">
        <v>87</v>
      </c>
      <c r="AV154" s="13" t="s">
        <v>87</v>
      </c>
      <c r="AW154" s="13" t="s">
        <v>34</v>
      </c>
      <c r="AX154" s="13" t="s">
        <v>83</v>
      </c>
      <c r="AY154" s="235" t="s">
        <v>145</v>
      </c>
    </row>
    <row r="155" spans="1:65" s="12" customFormat="1" ht="22.9" customHeight="1">
      <c r="B155" s="192"/>
      <c r="C155" s="193"/>
      <c r="D155" s="194" t="s">
        <v>78</v>
      </c>
      <c r="E155" s="206" t="s">
        <v>706</v>
      </c>
      <c r="F155" s="206" t="s">
        <v>707</v>
      </c>
      <c r="G155" s="193"/>
      <c r="H155" s="193"/>
      <c r="I155" s="196"/>
      <c r="J155" s="207">
        <f>BK155</f>
        <v>0</v>
      </c>
      <c r="K155" s="193"/>
      <c r="L155" s="198"/>
      <c r="M155" s="199"/>
      <c r="N155" s="200"/>
      <c r="O155" s="200"/>
      <c r="P155" s="201">
        <f>SUM(P156:P169)</f>
        <v>0</v>
      </c>
      <c r="Q155" s="200"/>
      <c r="R155" s="201">
        <f>SUM(R156:R169)</f>
        <v>0</v>
      </c>
      <c r="S155" s="200"/>
      <c r="T155" s="202">
        <f>SUM(T156:T169)</f>
        <v>0</v>
      </c>
      <c r="AR155" s="203" t="s">
        <v>177</v>
      </c>
      <c r="AT155" s="204" t="s">
        <v>78</v>
      </c>
      <c r="AU155" s="204" t="s">
        <v>83</v>
      </c>
      <c r="AY155" s="203" t="s">
        <v>145</v>
      </c>
      <c r="BK155" s="205">
        <f>SUM(BK156:BK169)</f>
        <v>0</v>
      </c>
    </row>
    <row r="156" spans="1:65" s="2" customFormat="1" ht="16.5" customHeight="1">
      <c r="A156" s="34"/>
      <c r="B156" s="35"/>
      <c r="C156" s="208" t="s">
        <v>152</v>
      </c>
      <c r="D156" s="208" t="s">
        <v>147</v>
      </c>
      <c r="E156" s="209" t="s">
        <v>708</v>
      </c>
      <c r="F156" s="210" t="s">
        <v>709</v>
      </c>
      <c r="G156" s="211" t="s">
        <v>168</v>
      </c>
      <c r="H156" s="212">
        <v>1</v>
      </c>
      <c r="I156" s="213"/>
      <c r="J156" s="214">
        <f>ROUND(I156*H156,2)</f>
        <v>0</v>
      </c>
      <c r="K156" s="210" t="s">
        <v>1</v>
      </c>
      <c r="L156" s="39"/>
      <c r="M156" s="215" t="s">
        <v>1</v>
      </c>
      <c r="N156" s="216" t="s">
        <v>44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686</v>
      </c>
      <c r="AT156" s="219" t="s">
        <v>147</v>
      </c>
      <c r="AU156" s="219" t="s">
        <v>87</v>
      </c>
      <c r="AY156" s="17" t="s">
        <v>145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83</v>
      </c>
      <c r="BK156" s="220">
        <f>ROUND(I156*H156,2)</f>
        <v>0</v>
      </c>
      <c r="BL156" s="17" t="s">
        <v>686</v>
      </c>
      <c r="BM156" s="219" t="s">
        <v>710</v>
      </c>
    </row>
    <row r="157" spans="1:65" s="2" customFormat="1">
      <c r="A157" s="34"/>
      <c r="B157" s="35"/>
      <c r="C157" s="36"/>
      <c r="D157" s="221" t="s">
        <v>154</v>
      </c>
      <c r="E157" s="36"/>
      <c r="F157" s="222" t="s">
        <v>709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154</v>
      </c>
      <c r="AU157" s="17" t="s">
        <v>87</v>
      </c>
    </row>
    <row r="158" spans="1:65" s="15" customFormat="1" ht="22.5">
      <c r="B158" s="247"/>
      <c r="C158" s="248"/>
      <c r="D158" s="221" t="s">
        <v>156</v>
      </c>
      <c r="E158" s="249" t="s">
        <v>1</v>
      </c>
      <c r="F158" s="250" t="s">
        <v>711</v>
      </c>
      <c r="G158" s="248"/>
      <c r="H158" s="249" t="s">
        <v>1</v>
      </c>
      <c r="I158" s="251"/>
      <c r="J158" s="248"/>
      <c r="K158" s="248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156</v>
      </c>
      <c r="AU158" s="256" t="s">
        <v>87</v>
      </c>
      <c r="AV158" s="15" t="s">
        <v>83</v>
      </c>
      <c r="AW158" s="15" t="s">
        <v>34</v>
      </c>
      <c r="AX158" s="15" t="s">
        <v>79</v>
      </c>
      <c r="AY158" s="256" t="s">
        <v>145</v>
      </c>
    </row>
    <row r="159" spans="1:65" s="15" customFormat="1" ht="22.5">
      <c r="B159" s="247"/>
      <c r="C159" s="248"/>
      <c r="D159" s="221" t="s">
        <v>156</v>
      </c>
      <c r="E159" s="249" t="s">
        <v>1</v>
      </c>
      <c r="F159" s="250" t="s">
        <v>712</v>
      </c>
      <c r="G159" s="248"/>
      <c r="H159" s="249" t="s">
        <v>1</v>
      </c>
      <c r="I159" s="251"/>
      <c r="J159" s="248"/>
      <c r="K159" s="248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156</v>
      </c>
      <c r="AU159" s="256" t="s">
        <v>87</v>
      </c>
      <c r="AV159" s="15" t="s">
        <v>83</v>
      </c>
      <c r="AW159" s="15" t="s">
        <v>34</v>
      </c>
      <c r="AX159" s="15" t="s">
        <v>79</v>
      </c>
      <c r="AY159" s="256" t="s">
        <v>145</v>
      </c>
    </row>
    <row r="160" spans="1:65" s="13" customFormat="1">
      <c r="B160" s="225"/>
      <c r="C160" s="226"/>
      <c r="D160" s="221" t="s">
        <v>156</v>
      </c>
      <c r="E160" s="227" t="s">
        <v>1</v>
      </c>
      <c r="F160" s="228" t="s">
        <v>83</v>
      </c>
      <c r="G160" s="226"/>
      <c r="H160" s="229">
        <v>1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156</v>
      </c>
      <c r="AU160" s="235" t="s">
        <v>87</v>
      </c>
      <c r="AV160" s="13" t="s">
        <v>87</v>
      </c>
      <c r="AW160" s="13" t="s">
        <v>34</v>
      </c>
      <c r="AX160" s="13" t="s">
        <v>83</v>
      </c>
      <c r="AY160" s="235" t="s">
        <v>145</v>
      </c>
    </row>
    <row r="161" spans="1:65" s="2" customFormat="1" ht="33" customHeight="1">
      <c r="A161" s="34"/>
      <c r="B161" s="35"/>
      <c r="C161" s="208" t="s">
        <v>177</v>
      </c>
      <c r="D161" s="208" t="s">
        <v>147</v>
      </c>
      <c r="E161" s="209" t="s">
        <v>713</v>
      </c>
      <c r="F161" s="210" t="s">
        <v>714</v>
      </c>
      <c r="G161" s="211" t="s">
        <v>168</v>
      </c>
      <c r="H161" s="212">
        <v>1</v>
      </c>
      <c r="I161" s="213"/>
      <c r="J161" s="214">
        <f>ROUND(I161*H161,2)</f>
        <v>0</v>
      </c>
      <c r="K161" s="210" t="s">
        <v>1</v>
      </c>
      <c r="L161" s="39"/>
      <c r="M161" s="215" t="s">
        <v>1</v>
      </c>
      <c r="N161" s="216" t="s">
        <v>44</v>
      </c>
      <c r="O161" s="71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686</v>
      </c>
      <c r="AT161" s="219" t="s">
        <v>147</v>
      </c>
      <c r="AU161" s="219" t="s">
        <v>87</v>
      </c>
      <c r="AY161" s="17" t="s">
        <v>145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83</v>
      </c>
      <c r="BK161" s="220">
        <f>ROUND(I161*H161,2)</f>
        <v>0</v>
      </c>
      <c r="BL161" s="17" t="s">
        <v>686</v>
      </c>
      <c r="BM161" s="219" t="s">
        <v>715</v>
      </c>
    </row>
    <row r="162" spans="1:65" s="2" customFormat="1" ht="29.25">
      <c r="A162" s="34"/>
      <c r="B162" s="35"/>
      <c r="C162" s="36"/>
      <c r="D162" s="221" t="s">
        <v>154</v>
      </c>
      <c r="E162" s="36"/>
      <c r="F162" s="222" t="s">
        <v>714</v>
      </c>
      <c r="G162" s="36"/>
      <c r="H162" s="36"/>
      <c r="I162" s="122"/>
      <c r="J162" s="36"/>
      <c r="K162" s="36"/>
      <c r="L162" s="39"/>
      <c r="M162" s="223"/>
      <c r="N162" s="22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154</v>
      </c>
      <c r="AU162" s="17" t="s">
        <v>87</v>
      </c>
    </row>
    <row r="163" spans="1:65" s="15" customFormat="1" ht="22.5">
      <c r="B163" s="247"/>
      <c r="C163" s="248"/>
      <c r="D163" s="221" t="s">
        <v>156</v>
      </c>
      <c r="E163" s="249" t="s">
        <v>1</v>
      </c>
      <c r="F163" s="250" t="s">
        <v>716</v>
      </c>
      <c r="G163" s="248"/>
      <c r="H163" s="249" t="s">
        <v>1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156</v>
      </c>
      <c r="AU163" s="256" t="s">
        <v>87</v>
      </c>
      <c r="AV163" s="15" t="s">
        <v>83</v>
      </c>
      <c r="AW163" s="15" t="s">
        <v>34</v>
      </c>
      <c r="AX163" s="15" t="s">
        <v>79</v>
      </c>
      <c r="AY163" s="256" t="s">
        <v>145</v>
      </c>
    </row>
    <row r="164" spans="1:65" s="15" customFormat="1" ht="22.5">
      <c r="B164" s="247"/>
      <c r="C164" s="248"/>
      <c r="D164" s="221" t="s">
        <v>156</v>
      </c>
      <c r="E164" s="249" t="s">
        <v>1</v>
      </c>
      <c r="F164" s="250" t="s">
        <v>717</v>
      </c>
      <c r="G164" s="248"/>
      <c r="H164" s="249" t="s">
        <v>1</v>
      </c>
      <c r="I164" s="251"/>
      <c r="J164" s="248"/>
      <c r="K164" s="248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156</v>
      </c>
      <c r="AU164" s="256" t="s">
        <v>87</v>
      </c>
      <c r="AV164" s="15" t="s">
        <v>83</v>
      </c>
      <c r="AW164" s="15" t="s">
        <v>34</v>
      </c>
      <c r="AX164" s="15" t="s">
        <v>79</v>
      </c>
      <c r="AY164" s="256" t="s">
        <v>145</v>
      </c>
    </row>
    <row r="165" spans="1:65" s="13" customFormat="1">
      <c r="B165" s="225"/>
      <c r="C165" s="226"/>
      <c r="D165" s="221" t="s">
        <v>156</v>
      </c>
      <c r="E165" s="227" t="s">
        <v>1</v>
      </c>
      <c r="F165" s="228" t="s">
        <v>83</v>
      </c>
      <c r="G165" s="226"/>
      <c r="H165" s="229">
        <v>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156</v>
      </c>
      <c r="AU165" s="235" t="s">
        <v>87</v>
      </c>
      <c r="AV165" s="13" t="s">
        <v>87</v>
      </c>
      <c r="AW165" s="13" t="s">
        <v>34</v>
      </c>
      <c r="AX165" s="13" t="s">
        <v>83</v>
      </c>
      <c r="AY165" s="235" t="s">
        <v>145</v>
      </c>
    </row>
    <row r="166" spans="1:65" s="2" customFormat="1" ht="16.5" customHeight="1">
      <c r="A166" s="34"/>
      <c r="B166" s="35"/>
      <c r="C166" s="208" t="s">
        <v>183</v>
      </c>
      <c r="D166" s="208" t="s">
        <v>147</v>
      </c>
      <c r="E166" s="209" t="s">
        <v>718</v>
      </c>
      <c r="F166" s="210" t="s">
        <v>719</v>
      </c>
      <c r="G166" s="211" t="s">
        <v>685</v>
      </c>
      <c r="H166" s="212">
        <v>1</v>
      </c>
      <c r="I166" s="213"/>
      <c r="J166" s="214">
        <f>ROUND(I166*H166,2)</f>
        <v>0</v>
      </c>
      <c r="K166" s="210" t="s">
        <v>1</v>
      </c>
      <c r="L166" s="39"/>
      <c r="M166" s="215" t="s">
        <v>1</v>
      </c>
      <c r="N166" s="216" t="s">
        <v>44</v>
      </c>
      <c r="O166" s="71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686</v>
      </c>
      <c r="AT166" s="219" t="s">
        <v>147</v>
      </c>
      <c r="AU166" s="219" t="s">
        <v>87</v>
      </c>
      <c r="AY166" s="17" t="s">
        <v>145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7" t="s">
        <v>83</v>
      </c>
      <c r="BK166" s="220">
        <f>ROUND(I166*H166,2)</f>
        <v>0</v>
      </c>
      <c r="BL166" s="17" t="s">
        <v>686</v>
      </c>
      <c r="BM166" s="219" t="s">
        <v>720</v>
      </c>
    </row>
    <row r="167" spans="1:65" s="2" customFormat="1">
      <c r="A167" s="34"/>
      <c r="B167" s="35"/>
      <c r="C167" s="36"/>
      <c r="D167" s="221" t="s">
        <v>154</v>
      </c>
      <c r="E167" s="36"/>
      <c r="F167" s="222" t="s">
        <v>719</v>
      </c>
      <c r="G167" s="36"/>
      <c r="H167" s="36"/>
      <c r="I167" s="122"/>
      <c r="J167" s="36"/>
      <c r="K167" s="36"/>
      <c r="L167" s="39"/>
      <c r="M167" s="223"/>
      <c r="N167" s="224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154</v>
      </c>
      <c r="AU167" s="17" t="s">
        <v>87</v>
      </c>
    </row>
    <row r="168" spans="1:65" s="15" customFormat="1">
      <c r="B168" s="247"/>
      <c r="C168" s="248"/>
      <c r="D168" s="221" t="s">
        <v>156</v>
      </c>
      <c r="E168" s="249" t="s">
        <v>1</v>
      </c>
      <c r="F168" s="250" t="s">
        <v>719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156</v>
      </c>
      <c r="AU168" s="256" t="s">
        <v>87</v>
      </c>
      <c r="AV168" s="15" t="s">
        <v>83</v>
      </c>
      <c r="AW168" s="15" t="s">
        <v>34</v>
      </c>
      <c r="AX168" s="15" t="s">
        <v>79</v>
      </c>
      <c r="AY168" s="256" t="s">
        <v>145</v>
      </c>
    </row>
    <row r="169" spans="1:65" s="13" customFormat="1">
      <c r="B169" s="225"/>
      <c r="C169" s="226"/>
      <c r="D169" s="221" t="s">
        <v>156</v>
      </c>
      <c r="E169" s="227" t="s">
        <v>1</v>
      </c>
      <c r="F169" s="228" t="s">
        <v>83</v>
      </c>
      <c r="G169" s="226"/>
      <c r="H169" s="229">
        <v>1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156</v>
      </c>
      <c r="AU169" s="235" t="s">
        <v>87</v>
      </c>
      <c r="AV169" s="13" t="s">
        <v>87</v>
      </c>
      <c r="AW169" s="13" t="s">
        <v>34</v>
      </c>
      <c r="AX169" s="13" t="s">
        <v>83</v>
      </c>
      <c r="AY169" s="235" t="s">
        <v>145</v>
      </c>
    </row>
    <row r="170" spans="1:65" s="12" customFormat="1" ht="22.9" customHeight="1">
      <c r="B170" s="192"/>
      <c r="C170" s="193"/>
      <c r="D170" s="194" t="s">
        <v>78</v>
      </c>
      <c r="E170" s="206" t="s">
        <v>721</v>
      </c>
      <c r="F170" s="206" t="s">
        <v>722</v>
      </c>
      <c r="G170" s="193"/>
      <c r="H170" s="193"/>
      <c r="I170" s="196"/>
      <c r="J170" s="207">
        <f>BK170</f>
        <v>0</v>
      </c>
      <c r="K170" s="193"/>
      <c r="L170" s="198"/>
      <c r="M170" s="199"/>
      <c r="N170" s="200"/>
      <c r="O170" s="200"/>
      <c r="P170" s="201">
        <f>SUM(P171:P181)</f>
        <v>0</v>
      </c>
      <c r="Q170" s="200"/>
      <c r="R170" s="201">
        <f>SUM(R171:R181)</f>
        <v>0</v>
      </c>
      <c r="S170" s="200"/>
      <c r="T170" s="202">
        <f>SUM(T171:T181)</f>
        <v>0</v>
      </c>
      <c r="AR170" s="203" t="s">
        <v>177</v>
      </c>
      <c r="AT170" s="204" t="s">
        <v>78</v>
      </c>
      <c r="AU170" s="204" t="s">
        <v>83</v>
      </c>
      <c r="AY170" s="203" t="s">
        <v>145</v>
      </c>
      <c r="BK170" s="205">
        <f>SUM(BK171:BK181)</f>
        <v>0</v>
      </c>
    </row>
    <row r="171" spans="1:65" s="2" customFormat="1" ht="16.5" customHeight="1">
      <c r="A171" s="34"/>
      <c r="B171" s="35"/>
      <c r="C171" s="208" t="s">
        <v>190</v>
      </c>
      <c r="D171" s="208" t="s">
        <v>147</v>
      </c>
      <c r="E171" s="209" t="s">
        <v>723</v>
      </c>
      <c r="F171" s="210" t="s">
        <v>724</v>
      </c>
      <c r="G171" s="211" t="s">
        <v>168</v>
      </c>
      <c r="H171" s="212">
        <v>1</v>
      </c>
      <c r="I171" s="213"/>
      <c r="J171" s="214">
        <f>ROUND(I171*H171,2)</f>
        <v>0</v>
      </c>
      <c r="K171" s="210" t="s">
        <v>1</v>
      </c>
      <c r="L171" s="39"/>
      <c r="M171" s="215" t="s">
        <v>1</v>
      </c>
      <c r="N171" s="216" t="s">
        <v>44</v>
      </c>
      <c r="O171" s="71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686</v>
      </c>
      <c r="AT171" s="219" t="s">
        <v>147</v>
      </c>
      <c r="AU171" s="219" t="s">
        <v>87</v>
      </c>
      <c r="AY171" s="17" t="s">
        <v>145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83</v>
      </c>
      <c r="BK171" s="220">
        <f>ROUND(I171*H171,2)</f>
        <v>0</v>
      </c>
      <c r="BL171" s="17" t="s">
        <v>686</v>
      </c>
      <c r="BM171" s="219" t="s">
        <v>725</v>
      </c>
    </row>
    <row r="172" spans="1:65" s="2" customFormat="1">
      <c r="A172" s="34"/>
      <c r="B172" s="35"/>
      <c r="C172" s="36"/>
      <c r="D172" s="221" t="s">
        <v>154</v>
      </c>
      <c r="E172" s="36"/>
      <c r="F172" s="222" t="s">
        <v>724</v>
      </c>
      <c r="G172" s="36"/>
      <c r="H172" s="36"/>
      <c r="I172" s="122"/>
      <c r="J172" s="36"/>
      <c r="K172" s="36"/>
      <c r="L172" s="39"/>
      <c r="M172" s="223"/>
      <c r="N172" s="22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154</v>
      </c>
      <c r="AU172" s="17" t="s">
        <v>87</v>
      </c>
    </row>
    <row r="173" spans="1:65" s="15" customFormat="1">
      <c r="B173" s="247"/>
      <c r="C173" s="248"/>
      <c r="D173" s="221" t="s">
        <v>156</v>
      </c>
      <c r="E173" s="249" t="s">
        <v>1</v>
      </c>
      <c r="F173" s="250" t="s">
        <v>726</v>
      </c>
      <c r="G173" s="248"/>
      <c r="H173" s="249" t="s">
        <v>1</v>
      </c>
      <c r="I173" s="251"/>
      <c r="J173" s="248"/>
      <c r="K173" s="248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156</v>
      </c>
      <c r="AU173" s="256" t="s">
        <v>87</v>
      </c>
      <c r="AV173" s="15" t="s">
        <v>83</v>
      </c>
      <c r="AW173" s="15" t="s">
        <v>34</v>
      </c>
      <c r="AX173" s="15" t="s">
        <v>79</v>
      </c>
      <c r="AY173" s="256" t="s">
        <v>145</v>
      </c>
    </row>
    <row r="174" spans="1:65" s="13" customFormat="1">
      <c r="B174" s="225"/>
      <c r="C174" s="226"/>
      <c r="D174" s="221" t="s">
        <v>156</v>
      </c>
      <c r="E174" s="227" t="s">
        <v>1</v>
      </c>
      <c r="F174" s="228" t="s">
        <v>83</v>
      </c>
      <c r="G174" s="226"/>
      <c r="H174" s="229">
        <v>1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156</v>
      </c>
      <c r="AU174" s="235" t="s">
        <v>87</v>
      </c>
      <c r="AV174" s="13" t="s">
        <v>87</v>
      </c>
      <c r="AW174" s="13" t="s">
        <v>34</v>
      </c>
      <c r="AX174" s="13" t="s">
        <v>83</v>
      </c>
      <c r="AY174" s="235" t="s">
        <v>145</v>
      </c>
    </row>
    <row r="175" spans="1:65" s="2" customFormat="1" ht="16.5" customHeight="1">
      <c r="A175" s="34"/>
      <c r="B175" s="35"/>
      <c r="C175" s="208" t="s">
        <v>197</v>
      </c>
      <c r="D175" s="208" t="s">
        <v>147</v>
      </c>
      <c r="E175" s="209" t="s">
        <v>727</v>
      </c>
      <c r="F175" s="210" t="s">
        <v>728</v>
      </c>
      <c r="G175" s="211" t="s">
        <v>242</v>
      </c>
      <c r="H175" s="212">
        <v>1</v>
      </c>
      <c r="I175" s="213"/>
      <c r="J175" s="214">
        <f>ROUND(I175*H175,2)</f>
        <v>0</v>
      </c>
      <c r="K175" s="210" t="s">
        <v>151</v>
      </c>
      <c r="L175" s="39"/>
      <c r="M175" s="215" t="s">
        <v>1</v>
      </c>
      <c r="N175" s="216" t="s">
        <v>44</v>
      </c>
      <c r="O175" s="71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686</v>
      </c>
      <c r="AT175" s="219" t="s">
        <v>147</v>
      </c>
      <c r="AU175" s="219" t="s">
        <v>87</v>
      </c>
      <c r="AY175" s="17" t="s">
        <v>145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83</v>
      </c>
      <c r="BK175" s="220">
        <f>ROUND(I175*H175,2)</f>
        <v>0</v>
      </c>
      <c r="BL175" s="17" t="s">
        <v>686</v>
      </c>
      <c r="BM175" s="219" t="s">
        <v>729</v>
      </c>
    </row>
    <row r="176" spans="1:65" s="2" customFormat="1" ht="19.5">
      <c r="A176" s="34"/>
      <c r="B176" s="35"/>
      <c r="C176" s="36"/>
      <c r="D176" s="221" t="s">
        <v>154</v>
      </c>
      <c r="E176" s="36"/>
      <c r="F176" s="222" t="s">
        <v>730</v>
      </c>
      <c r="G176" s="36"/>
      <c r="H176" s="36"/>
      <c r="I176" s="122"/>
      <c r="J176" s="36"/>
      <c r="K176" s="36"/>
      <c r="L176" s="39"/>
      <c r="M176" s="223"/>
      <c r="N176" s="224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154</v>
      </c>
      <c r="AU176" s="17" t="s">
        <v>87</v>
      </c>
    </row>
    <row r="177" spans="1:65" s="2" customFormat="1" ht="21.75" customHeight="1">
      <c r="A177" s="34"/>
      <c r="B177" s="35"/>
      <c r="C177" s="208" t="s">
        <v>203</v>
      </c>
      <c r="D177" s="208" t="s">
        <v>147</v>
      </c>
      <c r="E177" s="209" t="s">
        <v>731</v>
      </c>
      <c r="F177" s="210" t="s">
        <v>732</v>
      </c>
      <c r="G177" s="211" t="s">
        <v>685</v>
      </c>
      <c r="H177" s="212">
        <v>1</v>
      </c>
      <c r="I177" s="213"/>
      <c r="J177" s="214">
        <f>ROUND(I177*H177,2)</f>
        <v>0</v>
      </c>
      <c r="K177" s="210" t="s">
        <v>1</v>
      </c>
      <c r="L177" s="39"/>
      <c r="M177" s="215" t="s">
        <v>1</v>
      </c>
      <c r="N177" s="216" t="s">
        <v>44</v>
      </c>
      <c r="O177" s="71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686</v>
      </c>
      <c r="AT177" s="219" t="s">
        <v>147</v>
      </c>
      <c r="AU177" s="219" t="s">
        <v>87</v>
      </c>
      <c r="AY177" s="17" t="s">
        <v>145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83</v>
      </c>
      <c r="BK177" s="220">
        <f>ROUND(I177*H177,2)</f>
        <v>0</v>
      </c>
      <c r="BL177" s="17" t="s">
        <v>686</v>
      </c>
      <c r="BM177" s="219" t="s">
        <v>733</v>
      </c>
    </row>
    <row r="178" spans="1:65" s="2" customFormat="1">
      <c r="A178" s="34"/>
      <c r="B178" s="35"/>
      <c r="C178" s="36"/>
      <c r="D178" s="221" t="s">
        <v>154</v>
      </c>
      <c r="E178" s="36"/>
      <c r="F178" s="222" t="s">
        <v>732</v>
      </c>
      <c r="G178" s="36"/>
      <c r="H178" s="36"/>
      <c r="I178" s="122"/>
      <c r="J178" s="36"/>
      <c r="K178" s="36"/>
      <c r="L178" s="39"/>
      <c r="M178" s="223"/>
      <c r="N178" s="22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154</v>
      </c>
      <c r="AU178" s="17" t="s">
        <v>87</v>
      </c>
    </row>
    <row r="179" spans="1:65" s="15" customFormat="1" ht="22.5">
      <c r="B179" s="247"/>
      <c r="C179" s="248"/>
      <c r="D179" s="221" t="s">
        <v>156</v>
      </c>
      <c r="E179" s="249" t="s">
        <v>1</v>
      </c>
      <c r="F179" s="250" t="s">
        <v>732</v>
      </c>
      <c r="G179" s="248"/>
      <c r="H179" s="249" t="s">
        <v>1</v>
      </c>
      <c r="I179" s="251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156</v>
      </c>
      <c r="AU179" s="256" t="s">
        <v>87</v>
      </c>
      <c r="AV179" s="15" t="s">
        <v>83</v>
      </c>
      <c r="AW179" s="15" t="s">
        <v>34</v>
      </c>
      <c r="AX179" s="15" t="s">
        <v>79</v>
      </c>
      <c r="AY179" s="256" t="s">
        <v>145</v>
      </c>
    </row>
    <row r="180" spans="1:65" s="15" customFormat="1">
      <c r="B180" s="247"/>
      <c r="C180" s="248"/>
      <c r="D180" s="221" t="s">
        <v>156</v>
      </c>
      <c r="E180" s="249" t="s">
        <v>1</v>
      </c>
      <c r="F180" s="250" t="s">
        <v>734</v>
      </c>
      <c r="G180" s="248"/>
      <c r="H180" s="249" t="s">
        <v>1</v>
      </c>
      <c r="I180" s="251"/>
      <c r="J180" s="248"/>
      <c r="K180" s="248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156</v>
      </c>
      <c r="AU180" s="256" t="s">
        <v>87</v>
      </c>
      <c r="AV180" s="15" t="s">
        <v>83</v>
      </c>
      <c r="AW180" s="15" t="s">
        <v>34</v>
      </c>
      <c r="AX180" s="15" t="s">
        <v>79</v>
      </c>
      <c r="AY180" s="256" t="s">
        <v>145</v>
      </c>
    </row>
    <row r="181" spans="1:65" s="13" customFormat="1">
      <c r="B181" s="225"/>
      <c r="C181" s="226"/>
      <c r="D181" s="221" t="s">
        <v>156</v>
      </c>
      <c r="E181" s="227" t="s">
        <v>1</v>
      </c>
      <c r="F181" s="228" t="s">
        <v>83</v>
      </c>
      <c r="G181" s="226"/>
      <c r="H181" s="229">
        <v>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156</v>
      </c>
      <c r="AU181" s="235" t="s">
        <v>87</v>
      </c>
      <c r="AV181" s="13" t="s">
        <v>87</v>
      </c>
      <c r="AW181" s="13" t="s">
        <v>34</v>
      </c>
      <c r="AX181" s="13" t="s">
        <v>83</v>
      </c>
      <c r="AY181" s="235" t="s">
        <v>145</v>
      </c>
    </row>
    <row r="182" spans="1:65" s="12" customFormat="1" ht="22.9" customHeight="1">
      <c r="B182" s="192"/>
      <c r="C182" s="193"/>
      <c r="D182" s="194" t="s">
        <v>78</v>
      </c>
      <c r="E182" s="206" t="s">
        <v>735</v>
      </c>
      <c r="F182" s="206" t="s">
        <v>736</v>
      </c>
      <c r="G182" s="193"/>
      <c r="H182" s="193"/>
      <c r="I182" s="196"/>
      <c r="J182" s="207">
        <f>BK182</f>
        <v>0</v>
      </c>
      <c r="K182" s="193"/>
      <c r="L182" s="198"/>
      <c r="M182" s="199"/>
      <c r="N182" s="200"/>
      <c r="O182" s="200"/>
      <c r="P182" s="201">
        <f>SUM(P183:P207)</f>
        <v>0</v>
      </c>
      <c r="Q182" s="200"/>
      <c r="R182" s="201">
        <f>SUM(R183:R207)</f>
        <v>0</v>
      </c>
      <c r="S182" s="200"/>
      <c r="T182" s="202">
        <f>SUM(T183:T207)</f>
        <v>0</v>
      </c>
      <c r="AR182" s="203" t="s">
        <v>177</v>
      </c>
      <c r="AT182" s="204" t="s">
        <v>78</v>
      </c>
      <c r="AU182" s="204" t="s">
        <v>83</v>
      </c>
      <c r="AY182" s="203" t="s">
        <v>145</v>
      </c>
      <c r="BK182" s="205">
        <f>SUM(BK183:BK207)</f>
        <v>0</v>
      </c>
    </row>
    <row r="183" spans="1:65" s="2" customFormat="1" ht="16.5" customHeight="1">
      <c r="A183" s="34"/>
      <c r="B183" s="35"/>
      <c r="C183" s="208" t="s">
        <v>577</v>
      </c>
      <c r="D183" s="208" t="s">
        <v>147</v>
      </c>
      <c r="E183" s="209" t="s">
        <v>737</v>
      </c>
      <c r="F183" s="210" t="s">
        <v>738</v>
      </c>
      <c r="G183" s="211" t="s">
        <v>168</v>
      </c>
      <c r="H183" s="212">
        <v>1</v>
      </c>
      <c r="I183" s="213"/>
      <c r="J183" s="214">
        <f>ROUND(I183*H183,2)</f>
        <v>0</v>
      </c>
      <c r="K183" s="210" t="s">
        <v>1</v>
      </c>
      <c r="L183" s="39"/>
      <c r="M183" s="215" t="s">
        <v>1</v>
      </c>
      <c r="N183" s="216" t="s">
        <v>44</v>
      </c>
      <c r="O183" s="71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686</v>
      </c>
      <c r="AT183" s="219" t="s">
        <v>147</v>
      </c>
      <c r="AU183" s="219" t="s">
        <v>87</v>
      </c>
      <c r="AY183" s="17" t="s">
        <v>145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7" t="s">
        <v>83</v>
      </c>
      <c r="BK183" s="220">
        <f>ROUND(I183*H183,2)</f>
        <v>0</v>
      </c>
      <c r="BL183" s="17" t="s">
        <v>686</v>
      </c>
      <c r="BM183" s="219" t="s">
        <v>739</v>
      </c>
    </row>
    <row r="184" spans="1:65" s="2" customFormat="1">
      <c r="A184" s="34"/>
      <c r="B184" s="35"/>
      <c r="C184" s="36"/>
      <c r="D184" s="221" t="s">
        <v>154</v>
      </c>
      <c r="E184" s="36"/>
      <c r="F184" s="222" t="s">
        <v>738</v>
      </c>
      <c r="G184" s="36"/>
      <c r="H184" s="36"/>
      <c r="I184" s="122"/>
      <c r="J184" s="36"/>
      <c r="K184" s="36"/>
      <c r="L184" s="39"/>
      <c r="M184" s="223"/>
      <c r="N184" s="22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154</v>
      </c>
      <c r="AU184" s="17" t="s">
        <v>87</v>
      </c>
    </row>
    <row r="185" spans="1:65" s="15" customFormat="1" ht="22.5">
      <c r="B185" s="247"/>
      <c r="C185" s="248"/>
      <c r="D185" s="221" t="s">
        <v>156</v>
      </c>
      <c r="E185" s="249" t="s">
        <v>1</v>
      </c>
      <c r="F185" s="250" t="s">
        <v>740</v>
      </c>
      <c r="G185" s="248"/>
      <c r="H185" s="249" t="s">
        <v>1</v>
      </c>
      <c r="I185" s="251"/>
      <c r="J185" s="248"/>
      <c r="K185" s="248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156</v>
      </c>
      <c r="AU185" s="256" t="s">
        <v>87</v>
      </c>
      <c r="AV185" s="15" t="s">
        <v>83</v>
      </c>
      <c r="AW185" s="15" t="s">
        <v>34</v>
      </c>
      <c r="AX185" s="15" t="s">
        <v>79</v>
      </c>
      <c r="AY185" s="256" t="s">
        <v>145</v>
      </c>
    </row>
    <row r="186" spans="1:65" s="15" customFormat="1" ht="22.5">
      <c r="B186" s="247"/>
      <c r="C186" s="248"/>
      <c r="D186" s="221" t="s">
        <v>156</v>
      </c>
      <c r="E186" s="249" t="s">
        <v>1</v>
      </c>
      <c r="F186" s="250" t="s">
        <v>741</v>
      </c>
      <c r="G186" s="248"/>
      <c r="H186" s="249" t="s">
        <v>1</v>
      </c>
      <c r="I186" s="251"/>
      <c r="J186" s="248"/>
      <c r="K186" s="248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156</v>
      </c>
      <c r="AU186" s="256" t="s">
        <v>87</v>
      </c>
      <c r="AV186" s="15" t="s">
        <v>83</v>
      </c>
      <c r="AW186" s="15" t="s">
        <v>34</v>
      </c>
      <c r="AX186" s="15" t="s">
        <v>79</v>
      </c>
      <c r="AY186" s="256" t="s">
        <v>145</v>
      </c>
    </row>
    <row r="187" spans="1:65" s="15" customFormat="1" ht="22.5">
      <c r="B187" s="247"/>
      <c r="C187" s="248"/>
      <c r="D187" s="221" t="s">
        <v>156</v>
      </c>
      <c r="E187" s="249" t="s">
        <v>1</v>
      </c>
      <c r="F187" s="250" t="s">
        <v>742</v>
      </c>
      <c r="G187" s="248"/>
      <c r="H187" s="249" t="s">
        <v>1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156</v>
      </c>
      <c r="AU187" s="256" t="s">
        <v>87</v>
      </c>
      <c r="AV187" s="15" t="s">
        <v>83</v>
      </c>
      <c r="AW187" s="15" t="s">
        <v>34</v>
      </c>
      <c r="AX187" s="15" t="s">
        <v>79</v>
      </c>
      <c r="AY187" s="256" t="s">
        <v>145</v>
      </c>
    </row>
    <row r="188" spans="1:65" s="15" customFormat="1">
      <c r="B188" s="247"/>
      <c r="C188" s="248"/>
      <c r="D188" s="221" t="s">
        <v>156</v>
      </c>
      <c r="E188" s="249" t="s">
        <v>1</v>
      </c>
      <c r="F188" s="250" t="s">
        <v>743</v>
      </c>
      <c r="G188" s="248"/>
      <c r="H188" s="249" t="s">
        <v>1</v>
      </c>
      <c r="I188" s="251"/>
      <c r="J188" s="248"/>
      <c r="K188" s="248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156</v>
      </c>
      <c r="AU188" s="256" t="s">
        <v>87</v>
      </c>
      <c r="AV188" s="15" t="s">
        <v>83</v>
      </c>
      <c r="AW188" s="15" t="s">
        <v>34</v>
      </c>
      <c r="AX188" s="15" t="s">
        <v>79</v>
      </c>
      <c r="AY188" s="256" t="s">
        <v>145</v>
      </c>
    </row>
    <row r="189" spans="1:65" s="13" customFormat="1">
      <c r="B189" s="225"/>
      <c r="C189" s="226"/>
      <c r="D189" s="221" t="s">
        <v>156</v>
      </c>
      <c r="E189" s="227" t="s">
        <v>1</v>
      </c>
      <c r="F189" s="228" t="s">
        <v>83</v>
      </c>
      <c r="G189" s="226"/>
      <c r="H189" s="229">
        <v>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156</v>
      </c>
      <c r="AU189" s="235" t="s">
        <v>87</v>
      </c>
      <c r="AV189" s="13" t="s">
        <v>87</v>
      </c>
      <c r="AW189" s="13" t="s">
        <v>34</v>
      </c>
      <c r="AX189" s="13" t="s">
        <v>83</v>
      </c>
      <c r="AY189" s="235" t="s">
        <v>145</v>
      </c>
    </row>
    <row r="190" spans="1:65" s="2" customFormat="1" ht="16.5" customHeight="1">
      <c r="A190" s="34"/>
      <c r="B190" s="35"/>
      <c r="C190" s="208" t="s">
        <v>209</v>
      </c>
      <c r="D190" s="208" t="s">
        <v>147</v>
      </c>
      <c r="E190" s="209" t="s">
        <v>744</v>
      </c>
      <c r="F190" s="210" t="s">
        <v>745</v>
      </c>
      <c r="G190" s="211" t="s">
        <v>168</v>
      </c>
      <c r="H190" s="212">
        <v>1</v>
      </c>
      <c r="I190" s="213"/>
      <c r="J190" s="214">
        <f>ROUND(I190*H190,2)</f>
        <v>0</v>
      </c>
      <c r="K190" s="210" t="s">
        <v>1</v>
      </c>
      <c r="L190" s="39"/>
      <c r="M190" s="215" t="s">
        <v>1</v>
      </c>
      <c r="N190" s="216" t="s">
        <v>44</v>
      </c>
      <c r="O190" s="71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686</v>
      </c>
      <c r="AT190" s="219" t="s">
        <v>147</v>
      </c>
      <c r="AU190" s="219" t="s">
        <v>87</v>
      </c>
      <c r="AY190" s="17" t="s">
        <v>145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83</v>
      </c>
      <c r="BK190" s="220">
        <f>ROUND(I190*H190,2)</f>
        <v>0</v>
      </c>
      <c r="BL190" s="17" t="s">
        <v>686</v>
      </c>
      <c r="BM190" s="219" t="s">
        <v>746</v>
      </c>
    </row>
    <row r="191" spans="1:65" s="2" customFormat="1">
      <c r="A191" s="34"/>
      <c r="B191" s="35"/>
      <c r="C191" s="36"/>
      <c r="D191" s="221" t="s">
        <v>154</v>
      </c>
      <c r="E191" s="36"/>
      <c r="F191" s="222" t="s">
        <v>745</v>
      </c>
      <c r="G191" s="36"/>
      <c r="H191" s="36"/>
      <c r="I191" s="122"/>
      <c r="J191" s="36"/>
      <c r="K191" s="36"/>
      <c r="L191" s="39"/>
      <c r="M191" s="223"/>
      <c r="N191" s="22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154</v>
      </c>
      <c r="AU191" s="17" t="s">
        <v>87</v>
      </c>
    </row>
    <row r="192" spans="1:65" s="15" customFormat="1">
      <c r="B192" s="247"/>
      <c r="C192" s="248"/>
      <c r="D192" s="221" t="s">
        <v>156</v>
      </c>
      <c r="E192" s="249" t="s">
        <v>1</v>
      </c>
      <c r="F192" s="250" t="s">
        <v>745</v>
      </c>
      <c r="G192" s="248"/>
      <c r="H192" s="249" t="s">
        <v>1</v>
      </c>
      <c r="I192" s="251"/>
      <c r="J192" s="248"/>
      <c r="K192" s="248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156</v>
      </c>
      <c r="AU192" s="256" t="s">
        <v>87</v>
      </c>
      <c r="AV192" s="15" t="s">
        <v>83</v>
      </c>
      <c r="AW192" s="15" t="s">
        <v>34</v>
      </c>
      <c r="AX192" s="15" t="s">
        <v>79</v>
      </c>
      <c r="AY192" s="256" t="s">
        <v>145</v>
      </c>
    </row>
    <row r="193" spans="1:65" s="13" customFormat="1">
      <c r="B193" s="225"/>
      <c r="C193" s="226"/>
      <c r="D193" s="221" t="s">
        <v>156</v>
      </c>
      <c r="E193" s="227" t="s">
        <v>1</v>
      </c>
      <c r="F193" s="228" t="s">
        <v>83</v>
      </c>
      <c r="G193" s="226"/>
      <c r="H193" s="229">
        <v>1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156</v>
      </c>
      <c r="AU193" s="235" t="s">
        <v>87</v>
      </c>
      <c r="AV193" s="13" t="s">
        <v>87</v>
      </c>
      <c r="AW193" s="13" t="s">
        <v>34</v>
      </c>
      <c r="AX193" s="13" t="s">
        <v>83</v>
      </c>
      <c r="AY193" s="235" t="s">
        <v>145</v>
      </c>
    </row>
    <row r="194" spans="1:65" s="2" customFormat="1" ht="21.75" customHeight="1">
      <c r="A194" s="34"/>
      <c r="B194" s="35"/>
      <c r="C194" s="208" t="s">
        <v>589</v>
      </c>
      <c r="D194" s="208" t="s">
        <v>147</v>
      </c>
      <c r="E194" s="209" t="s">
        <v>747</v>
      </c>
      <c r="F194" s="210" t="s">
        <v>748</v>
      </c>
      <c r="G194" s="211" t="s">
        <v>685</v>
      </c>
      <c r="H194" s="212">
        <v>1</v>
      </c>
      <c r="I194" s="213"/>
      <c r="J194" s="214">
        <f>ROUND(I194*H194,2)</f>
        <v>0</v>
      </c>
      <c r="K194" s="210" t="s">
        <v>1</v>
      </c>
      <c r="L194" s="39"/>
      <c r="M194" s="215" t="s">
        <v>1</v>
      </c>
      <c r="N194" s="216" t="s">
        <v>44</v>
      </c>
      <c r="O194" s="71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686</v>
      </c>
      <c r="AT194" s="219" t="s">
        <v>147</v>
      </c>
      <c r="AU194" s="219" t="s">
        <v>87</v>
      </c>
      <c r="AY194" s="17" t="s">
        <v>145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83</v>
      </c>
      <c r="BK194" s="220">
        <f>ROUND(I194*H194,2)</f>
        <v>0</v>
      </c>
      <c r="BL194" s="17" t="s">
        <v>686</v>
      </c>
      <c r="BM194" s="219" t="s">
        <v>749</v>
      </c>
    </row>
    <row r="195" spans="1:65" s="2" customFormat="1" ht="19.5">
      <c r="A195" s="34"/>
      <c r="B195" s="35"/>
      <c r="C195" s="36"/>
      <c r="D195" s="221" t="s">
        <v>154</v>
      </c>
      <c r="E195" s="36"/>
      <c r="F195" s="222" t="s">
        <v>748</v>
      </c>
      <c r="G195" s="36"/>
      <c r="H195" s="36"/>
      <c r="I195" s="122"/>
      <c r="J195" s="36"/>
      <c r="K195" s="36"/>
      <c r="L195" s="39"/>
      <c r="M195" s="223"/>
      <c r="N195" s="224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154</v>
      </c>
      <c r="AU195" s="17" t="s">
        <v>87</v>
      </c>
    </row>
    <row r="196" spans="1:65" s="15" customFormat="1">
      <c r="B196" s="247"/>
      <c r="C196" s="248"/>
      <c r="D196" s="221" t="s">
        <v>156</v>
      </c>
      <c r="E196" s="249" t="s">
        <v>1</v>
      </c>
      <c r="F196" s="250" t="s">
        <v>750</v>
      </c>
      <c r="G196" s="248"/>
      <c r="H196" s="249" t="s">
        <v>1</v>
      </c>
      <c r="I196" s="251"/>
      <c r="J196" s="248"/>
      <c r="K196" s="248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156</v>
      </c>
      <c r="AU196" s="256" t="s">
        <v>87</v>
      </c>
      <c r="AV196" s="15" t="s">
        <v>83</v>
      </c>
      <c r="AW196" s="15" t="s">
        <v>34</v>
      </c>
      <c r="AX196" s="15" t="s">
        <v>79</v>
      </c>
      <c r="AY196" s="256" t="s">
        <v>145</v>
      </c>
    </row>
    <row r="197" spans="1:65" s="15" customFormat="1">
      <c r="B197" s="247"/>
      <c r="C197" s="248"/>
      <c r="D197" s="221" t="s">
        <v>156</v>
      </c>
      <c r="E197" s="249" t="s">
        <v>1</v>
      </c>
      <c r="F197" s="250" t="s">
        <v>751</v>
      </c>
      <c r="G197" s="248"/>
      <c r="H197" s="249" t="s">
        <v>1</v>
      </c>
      <c r="I197" s="251"/>
      <c r="J197" s="248"/>
      <c r="K197" s="248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156</v>
      </c>
      <c r="AU197" s="256" t="s">
        <v>87</v>
      </c>
      <c r="AV197" s="15" t="s">
        <v>83</v>
      </c>
      <c r="AW197" s="15" t="s">
        <v>34</v>
      </c>
      <c r="AX197" s="15" t="s">
        <v>79</v>
      </c>
      <c r="AY197" s="256" t="s">
        <v>145</v>
      </c>
    </row>
    <row r="198" spans="1:65" s="13" customFormat="1">
      <c r="B198" s="225"/>
      <c r="C198" s="226"/>
      <c r="D198" s="221" t="s">
        <v>156</v>
      </c>
      <c r="E198" s="227" t="s">
        <v>1</v>
      </c>
      <c r="F198" s="228" t="s">
        <v>83</v>
      </c>
      <c r="G198" s="226"/>
      <c r="H198" s="229">
        <v>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156</v>
      </c>
      <c r="AU198" s="235" t="s">
        <v>87</v>
      </c>
      <c r="AV198" s="13" t="s">
        <v>87</v>
      </c>
      <c r="AW198" s="13" t="s">
        <v>34</v>
      </c>
      <c r="AX198" s="13" t="s">
        <v>83</v>
      </c>
      <c r="AY198" s="235" t="s">
        <v>145</v>
      </c>
    </row>
    <row r="199" spans="1:65" s="2" customFormat="1" ht="44.25" customHeight="1">
      <c r="A199" s="34"/>
      <c r="B199" s="35"/>
      <c r="C199" s="208" t="s">
        <v>216</v>
      </c>
      <c r="D199" s="208" t="s">
        <v>147</v>
      </c>
      <c r="E199" s="209" t="s">
        <v>752</v>
      </c>
      <c r="F199" s="210" t="s">
        <v>753</v>
      </c>
      <c r="G199" s="211" t="s">
        <v>685</v>
      </c>
      <c r="H199" s="212">
        <v>1</v>
      </c>
      <c r="I199" s="213"/>
      <c r="J199" s="214">
        <f>ROUND(I199*H199,2)</f>
        <v>0</v>
      </c>
      <c r="K199" s="210" t="s">
        <v>1</v>
      </c>
      <c r="L199" s="39"/>
      <c r="M199" s="215" t="s">
        <v>1</v>
      </c>
      <c r="N199" s="216" t="s">
        <v>44</v>
      </c>
      <c r="O199" s="71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686</v>
      </c>
      <c r="AT199" s="219" t="s">
        <v>147</v>
      </c>
      <c r="AU199" s="219" t="s">
        <v>87</v>
      </c>
      <c r="AY199" s="17" t="s">
        <v>145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7" t="s">
        <v>83</v>
      </c>
      <c r="BK199" s="220">
        <f>ROUND(I199*H199,2)</f>
        <v>0</v>
      </c>
      <c r="BL199" s="17" t="s">
        <v>686</v>
      </c>
      <c r="BM199" s="219" t="s">
        <v>754</v>
      </c>
    </row>
    <row r="200" spans="1:65" s="2" customFormat="1" ht="29.25">
      <c r="A200" s="34"/>
      <c r="B200" s="35"/>
      <c r="C200" s="36"/>
      <c r="D200" s="221" t="s">
        <v>154</v>
      </c>
      <c r="E200" s="36"/>
      <c r="F200" s="222" t="s">
        <v>753</v>
      </c>
      <c r="G200" s="36"/>
      <c r="H200" s="36"/>
      <c r="I200" s="122"/>
      <c r="J200" s="36"/>
      <c r="K200" s="36"/>
      <c r="L200" s="39"/>
      <c r="M200" s="223"/>
      <c r="N200" s="224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154</v>
      </c>
      <c r="AU200" s="17" t="s">
        <v>87</v>
      </c>
    </row>
    <row r="201" spans="1:65" s="15" customFormat="1" ht="22.5">
      <c r="B201" s="247"/>
      <c r="C201" s="248"/>
      <c r="D201" s="221" t="s">
        <v>156</v>
      </c>
      <c r="E201" s="249" t="s">
        <v>1</v>
      </c>
      <c r="F201" s="250" t="s">
        <v>755</v>
      </c>
      <c r="G201" s="248"/>
      <c r="H201" s="249" t="s">
        <v>1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156</v>
      </c>
      <c r="AU201" s="256" t="s">
        <v>87</v>
      </c>
      <c r="AV201" s="15" t="s">
        <v>83</v>
      </c>
      <c r="AW201" s="15" t="s">
        <v>34</v>
      </c>
      <c r="AX201" s="15" t="s">
        <v>79</v>
      </c>
      <c r="AY201" s="256" t="s">
        <v>145</v>
      </c>
    </row>
    <row r="202" spans="1:65" s="15" customFormat="1" ht="22.5">
      <c r="B202" s="247"/>
      <c r="C202" s="248"/>
      <c r="D202" s="221" t="s">
        <v>156</v>
      </c>
      <c r="E202" s="249" t="s">
        <v>1</v>
      </c>
      <c r="F202" s="250" t="s">
        <v>756</v>
      </c>
      <c r="G202" s="248"/>
      <c r="H202" s="249" t="s">
        <v>1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156</v>
      </c>
      <c r="AU202" s="256" t="s">
        <v>87</v>
      </c>
      <c r="AV202" s="15" t="s">
        <v>83</v>
      </c>
      <c r="AW202" s="15" t="s">
        <v>34</v>
      </c>
      <c r="AX202" s="15" t="s">
        <v>79</v>
      </c>
      <c r="AY202" s="256" t="s">
        <v>145</v>
      </c>
    </row>
    <row r="203" spans="1:65" s="15" customFormat="1" ht="22.5">
      <c r="B203" s="247"/>
      <c r="C203" s="248"/>
      <c r="D203" s="221" t="s">
        <v>156</v>
      </c>
      <c r="E203" s="249" t="s">
        <v>1</v>
      </c>
      <c r="F203" s="250" t="s">
        <v>757</v>
      </c>
      <c r="G203" s="248"/>
      <c r="H203" s="249" t="s">
        <v>1</v>
      </c>
      <c r="I203" s="251"/>
      <c r="J203" s="248"/>
      <c r="K203" s="248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156</v>
      </c>
      <c r="AU203" s="256" t="s">
        <v>87</v>
      </c>
      <c r="AV203" s="15" t="s">
        <v>83</v>
      </c>
      <c r="AW203" s="15" t="s">
        <v>34</v>
      </c>
      <c r="AX203" s="15" t="s">
        <v>79</v>
      </c>
      <c r="AY203" s="256" t="s">
        <v>145</v>
      </c>
    </row>
    <row r="204" spans="1:65" s="15" customFormat="1" ht="22.5">
      <c r="B204" s="247"/>
      <c r="C204" s="248"/>
      <c r="D204" s="221" t="s">
        <v>156</v>
      </c>
      <c r="E204" s="249" t="s">
        <v>1</v>
      </c>
      <c r="F204" s="250" t="s">
        <v>758</v>
      </c>
      <c r="G204" s="248"/>
      <c r="H204" s="249" t="s">
        <v>1</v>
      </c>
      <c r="I204" s="251"/>
      <c r="J204" s="248"/>
      <c r="K204" s="248"/>
      <c r="L204" s="252"/>
      <c r="M204" s="253"/>
      <c r="N204" s="254"/>
      <c r="O204" s="254"/>
      <c r="P204" s="254"/>
      <c r="Q204" s="254"/>
      <c r="R204" s="254"/>
      <c r="S204" s="254"/>
      <c r="T204" s="255"/>
      <c r="AT204" s="256" t="s">
        <v>156</v>
      </c>
      <c r="AU204" s="256" t="s">
        <v>87</v>
      </c>
      <c r="AV204" s="15" t="s">
        <v>83</v>
      </c>
      <c r="AW204" s="15" t="s">
        <v>34</v>
      </c>
      <c r="AX204" s="15" t="s">
        <v>79</v>
      </c>
      <c r="AY204" s="256" t="s">
        <v>145</v>
      </c>
    </row>
    <row r="205" spans="1:65" s="15" customFormat="1" ht="22.5">
      <c r="B205" s="247"/>
      <c r="C205" s="248"/>
      <c r="D205" s="221" t="s">
        <v>156</v>
      </c>
      <c r="E205" s="249" t="s">
        <v>1</v>
      </c>
      <c r="F205" s="250" t="s">
        <v>759</v>
      </c>
      <c r="G205" s="248"/>
      <c r="H205" s="249" t="s">
        <v>1</v>
      </c>
      <c r="I205" s="251"/>
      <c r="J205" s="248"/>
      <c r="K205" s="248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156</v>
      </c>
      <c r="AU205" s="256" t="s">
        <v>87</v>
      </c>
      <c r="AV205" s="15" t="s">
        <v>83</v>
      </c>
      <c r="AW205" s="15" t="s">
        <v>34</v>
      </c>
      <c r="AX205" s="15" t="s">
        <v>79</v>
      </c>
      <c r="AY205" s="256" t="s">
        <v>145</v>
      </c>
    </row>
    <row r="206" spans="1:65" s="15" customFormat="1" ht="22.5">
      <c r="B206" s="247"/>
      <c r="C206" s="248"/>
      <c r="D206" s="221" t="s">
        <v>156</v>
      </c>
      <c r="E206" s="249" t="s">
        <v>1</v>
      </c>
      <c r="F206" s="250" t="s">
        <v>760</v>
      </c>
      <c r="G206" s="248"/>
      <c r="H206" s="249" t="s">
        <v>1</v>
      </c>
      <c r="I206" s="251"/>
      <c r="J206" s="248"/>
      <c r="K206" s="248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156</v>
      </c>
      <c r="AU206" s="256" t="s">
        <v>87</v>
      </c>
      <c r="AV206" s="15" t="s">
        <v>83</v>
      </c>
      <c r="AW206" s="15" t="s">
        <v>34</v>
      </c>
      <c r="AX206" s="15" t="s">
        <v>79</v>
      </c>
      <c r="AY206" s="256" t="s">
        <v>145</v>
      </c>
    </row>
    <row r="207" spans="1:65" s="13" customFormat="1">
      <c r="B207" s="225"/>
      <c r="C207" s="226"/>
      <c r="D207" s="221" t="s">
        <v>156</v>
      </c>
      <c r="E207" s="227" t="s">
        <v>1</v>
      </c>
      <c r="F207" s="228" t="s">
        <v>83</v>
      </c>
      <c r="G207" s="226"/>
      <c r="H207" s="229">
        <v>1</v>
      </c>
      <c r="I207" s="230"/>
      <c r="J207" s="226"/>
      <c r="K207" s="226"/>
      <c r="L207" s="231"/>
      <c r="M207" s="268"/>
      <c r="N207" s="269"/>
      <c r="O207" s="269"/>
      <c r="P207" s="269"/>
      <c r="Q207" s="269"/>
      <c r="R207" s="269"/>
      <c r="S207" s="269"/>
      <c r="T207" s="270"/>
      <c r="AT207" s="235" t="s">
        <v>156</v>
      </c>
      <c r="AU207" s="235" t="s">
        <v>87</v>
      </c>
      <c r="AV207" s="13" t="s">
        <v>87</v>
      </c>
      <c r="AW207" s="13" t="s">
        <v>34</v>
      </c>
      <c r="AX207" s="13" t="s">
        <v>83</v>
      </c>
      <c r="AY207" s="235" t="s">
        <v>145</v>
      </c>
    </row>
    <row r="208" spans="1:65" s="2" customFormat="1" ht="6.95" customHeight="1">
      <c r="A208" s="34"/>
      <c r="B208" s="54"/>
      <c r="C208" s="55"/>
      <c r="D208" s="55"/>
      <c r="E208" s="55"/>
      <c r="F208" s="55"/>
      <c r="G208" s="55"/>
      <c r="H208" s="55"/>
      <c r="I208" s="158"/>
      <c r="J208" s="55"/>
      <c r="K208" s="55"/>
      <c r="L208" s="39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autoFilter ref="C122:K207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1 - Oprava LB ř. km 49,25...</vt:lpstr>
      <vt:lpstr>1.1 - Náhradní výsadba bř...</vt:lpstr>
      <vt:lpstr>1.1.1 - Péče o vysazené p...</vt:lpstr>
      <vt:lpstr>1.1.2 - Péče o vysazené p...</vt:lpstr>
      <vt:lpstr>1.1.3 - Péče o vysazené p...</vt:lpstr>
      <vt:lpstr>1.1.4 - Péče o vysazené p...</vt:lpstr>
      <vt:lpstr>1.1.5 - Péče o vysazené p...</vt:lpstr>
      <vt:lpstr>2 - VON Vedlejší a ostatn...</vt:lpstr>
      <vt:lpstr>'1 - Oprava LB ř. km 49,25...'!Názvy_tisku</vt:lpstr>
      <vt:lpstr>'1.1 - Náhradní výsadba bř...'!Názvy_tisku</vt:lpstr>
      <vt:lpstr>'1.1.1 - Péče o vysazené p...'!Názvy_tisku</vt:lpstr>
      <vt:lpstr>'1.1.2 - Péče o vysazené p...'!Názvy_tisku</vt:lpstr>
      <vt:lpstr>'1.1.3 - Péče o vysazené p...'!Názvy_tisku</vt:lpstr>
      <vt:lpstr>'1.1.4 - Péče o vysazené p...'!Názvy_tisku</vt:lpstr>
      <vt:lpstr>'1.1.5 - Péče o vysazené p...'!Názvy_tisku</vt:lpstr>
      <vt:lpstr>'2 - VON Vedlejší a ostatn...'!Názvy_tisku</vt:lpstr>
      <vt:lpstr>'Rekapitulace stavby'!Názvy_tisku</vt:lpstr>
      <vt:lpstr>'1 - Oprava LB ř. km 49,25...'!Oblast_tisku</vt:lpstr>
      <vt:lpstr>'1.1 - Náhradní výsadba bř...'!Oblast_tisku</vt:lpstr>
      <vt:lpstr>'1.1.1 - Péče o vysazené p...'!Oblast_tisku</vt:lpstr>
      <vt:lpstr>'1.1.2 - Péče o vysazené p...'!Oblast_tisku</vt:lpstr>
      <vt:lpstr>'1.1.3 - Péče o vysazené p...'!Oblast_tisku</vt:lpstr>
      <vt:lpstr>'1.1.4 - Péče o vysazené p...'!Oblast_tisku</vt:lpstr>
      <vt:lpstr>'1.1.5 - Péče o vysazené p...'!Oblast_tisku</vt:lpstr>
      <vt:lpstr>'2 - VON Vedlejší a ostatn...'!Oblast_tisku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Vavrdová Bohumila</dc:creator>
  <cp:lastModifiedBy> </cp:lastModifiedBy>
  <cp:lastPrinted>2020-04-08T08:05:30Z</cp:lastPrinted>
  <dcterms:created xsi:type="dcterms:W3CDTF">2020-04-07T12:02:30Z</dcterms:created>
  <dcterms:modified xsi:type="dcterms:W3CDTF">2020-04-08T11:13:06Z</dcterms:modified>
</cp:coreProperties>
</file>